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slicers/slicer1.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13.xml" ContentType="application/vnd.openxmlformats-officedocument.spreadsheetml.pivotTable+xml"/>
  <Override PartName="/xl/pivotTables/pivotTable14.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ACO\ACO-Conseil\02-Developpement\Offres_conseil\08- Visites médicales\Outil_démo\"/>
    </mc:Choice>
  </mc:AlternateContent>
  <xr:revisionPtr revIDLastSave="0" documentId="13_ncr:1_{94E46D93-35DE-43A2-BAC4-0A8F527D8D56}" xr6:coauthVersionLast="46" xr6:coauthVersionMax="46" xr10:uidLastSave="{00000000-0000-0000-0000-000000000000}"/>
  <workbookProtection workbookAlgorithmName="SHA-512" workbookHashValue="yZWDReV9FRlhBl0osIVtpMxWkVKTPJLlRIL5OBhvKb1UJF5ln7P2EZ999XIFgEMwRoranDCb5p0rQMaZARK/FA==" workbookSaltValue="2vDQWh+5WcGOWYSOcPCeJA==" workbookSpinCount="100000" lockStructure="1"/>
  <bookViews>
    <workbookView xWindow="-98" yWindow="-98" windowWidth="22695" windowHeight="14595" activeTab="3" xr2:uid="{023D3E4B-BCDB-4D98-993C-A5702C5AE2D3}"/>
  </bookViews>
  <sheets>
    <sheet name="Données" sheetId="1" r:id="rId1"/>
    <sheet name="Paramètres" sheetId="10" state="hidden" r:id="rId2"/>
    <sheet name="TCD" sheetId="17" state="hidden" r:id="rId3"/>
    <sheet name=" Tableau de bord" sheetId="15" r:id="rId4"/>
    <sheet name="Alertes" sheetId="18" r:id="rId5"/>
    <sheet name="Notice" sheetId="12" r:id="rId6"/>
    <sheet name="Qui sommes-nous" sheetId="13" r:id="rId7"/>
  </sheets>
  <externalReferences>
    <externalReference r:id="rId8"/>
  </externalReferences>
  <definedNames>
    <definedName name="_xlnm.Print_Titles" localSheetId="3">' Tableau de bord'!$2:$4</definedName>
    <definedName name="L_mois">[1]!T_mois[Mois]</definedName>
    <definedName name="L_Statut">T_statut[Statut]</definedName>
    <definedName name="Motif_arrêt">T_motif_arrêt[Motif de l''arrêt]</definedName>
    <definedName name="Periodicité">T_périodicité[Periodicité]</definedName>
    <definedName name="Segment_RH_de_rattachement">#N/A</definedName>
    <definedName name="Segment_Statut">#N/A</definedName>
    <definedName name="Segment_Type_de_suivi">#N/A</definedName>
    <definedName name="Type_suivi">T_type_suivi[Type de suivi]</definedName>
    <definedName name="_xlnm.Print_Area" localSheetId="3">' Tableau de bord'!$A$1:$Z$45</definedName>
    <definedName name="_xlnm.Print_Area" localSheetId="4">Alertes!$B$3:$AC$72</definedName>
    <definedName name="_xlnm.Print_Area" localSheetId="5">Notice!$A$1:$F$30</definedName>
    <definedName name="_xlnm.Print_Area" localSheetId="6">'Qui sommes-nous'!$A$1:$N$26</definedName>
  </definedNames>
  <calcPr calcId="191029"/>
  <pivotCaches>
    <pivotCache cacheId="14" r:id="rId9"/>
  </pivotCaches>
  <extLst>
    <ext xmlns:x14="http://schemas.microsoft.com/office/spreadsheetml/2009/9/main" uri="{BBE1A952-AA13-448e-AADC-164F8A28A991}">
      <x14:slicerCaches>
        <x14:slicerCache r:id="rId10"/>
        <x14:slicerCache r:id="rId11"/>
        <x14:slicerCache r:id="rId1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1" l="1"/>
  <c r="N31" i="1"/>
  <c r="O31" i="1" s="1"/>
  <c r="N32" i="1"/>
  <c r="Q32" i="1" s="1"/>
  <c r="N33" i="1"/>
  <c r="Q33" i="1" s="1"/>
  <c r="N34" i="1"/>
  <c r="Q34" i="1" s="1"/>
  <c r="N35" i="1"/>
  <c r="Q35" i="1" s="1"/>
  <c r="N3" i="1"/>
  <c r="O3" i="1" s="1"/>
  <c r="N4" i="1"/>
  <c r="Q4" i="1" s="1"/>
  <c r="N5" i="1"/>
  <c r="Q5" i="1" s="1"/>
  <c r="N6" i="1"/>
  <c r="Q6" i="1" s="1"/>
  <c r="N7" i="1"/>
  <c r="P7" i="1" s="1"/>
  <c r="N8" i="1"/>
  <c r="N9" i="1"/>
  <c r="O9" i="1" s="1"/>
  <c r="N10" i="1"/>
  <c r="Q10" i="1" s="1"/>
  <c r="N11" i="1"/>
  <c r="N12" i="1"/>
  <c r="Q12" i="1" s="1"/>
  <c r="N13" i="1"/>
  <c r="Q13" i="1" s="1"/>
  <c r="N14" i="1"/>
  <c r="N15" i="1"/>
  <c r="P15" i="1" s="1"/>
  <c r="N16" i="1"/>
  <c r="N17" i="1"/>
  <c r="Q17" i="1" s="1"/>
  <c r="N18" i="1"/>
  <c r="Q18" i="1" s="1"/>
  <c r="N19" i="1"/>
  <c r="O19" i="1" s="1"/>
  <c r="N20" i="1"/>
  <c r="Q20" i="1" s="1"/>
  <c r="N21" i="1"/>
  <c r="Q21" i="1" s="1"/>
  <c r="N22" i="1"/>
  <c r="Q22" i="1" s="1"/>
  <c r="N23" i="1"/>
  <c r="P23" i="1" s="1"/>
  <c r="N24" i="1"/>
  <c r="N25" i="1"/>
  <c r="O25" i="1" s="1"/>
  <c r="N26" i="1"/>
  <c r="Q26" i="1" s="1"/>
  <c r="N27" i="1"/>
  <c r="N28" i="1"/>
  <c r="Q28" i="1" s="1"/>
  <c r="N29" i="1"/>
  <c r="Q29" i="1" s="1"/>
  <c r="N30" i="1"/>
  <c r="N36" i="1"/>
  <c r="O36" i="1" s="1"/>
  <c r="N37" i="1"/>
  <c r="N38" i="1"/>
  <c r="P38" i="1" s="1"/>
  <c r="N39" i="1"/>
  <c r="Q39" i="1" s="1"/>
  <c r="N40" i="1"/>
  <c r="O40" i="1" s="1"/>
  <c r="N41" i="1"/>
  <c r="N42" i="1"/>
  <c r="Q42" i="1" s="1"/>
  <c r="N43" i="1"/>
  <c r="Q43" i="1" s="1"/>
  <c r="N44" i="1"/>
  <c r="P44" i="1" s="1"/>
  <c r="N45" i="1"/>
  <c r="N46" i="1"/>
  <c r="P46" i="1" s="1"/>
  <c r="N47" i="1"/>
  <c r="N48" i="1"/>
  <c r="O48" i="1" s="1"/>
  <c r="N49" i="1"/>
  <c r="Q49" i="1" s="1"/>
  <c r="N50" i="1"/>
  <c r="Q50" i="1" s="1"/>
  <c r="N51" i="1"/>
  <c r="Q51" i="1" s="1"/>
  <c r="N52" i="1"/>
  <c r="P52" i="1" s="1"/>
  <c r="N53" i="1"/>
  <c r="N54" i="1"/>
  <c r="P54" i="1" s="1"/>
  <c r="N55" i="1"/>
  <c r="Q55" i="1" s="1"/>
  <c r="N56" i="1"/>
  <c r="O56" i="1" s="1"/>
  <c r="N57" i="1"/>
  <c r="Q57" i="1" s="1"/>
  <c r="N58" i="1"/>
  <c r="Q58" i="1" s="1"/>
  <c r="N59" i="1"/>
  <c r="Q59" i="1" s="1"/>
  <c r="N60" i="1"/>
  <c r="O60" i="1" s="1"/>
  <c r="N61" i="1"/>
  <c r="N62" i="1"/>
  <c r="O62" i="1" s="1"/>
  <c r="N63" i="1"/>
  <c r="Q63" i="1" s="1"/>
  <c r="N64" i="1"/>
  <c r="O64" i="1" s="1"/>
  <c r="N65" i="1"/>
  <c r="Q65" i="1" s="1"/>
  <c r="N66" i="1"/>
  <c r="Q66" i="1" s="1"/>
  <c r="N67" i="1"/>
  <c r="Q67" i="1" s="1"/>
  <c r="N68" i="1"/>
  <c r="P68" i="1" s="1"/>
  <c r="N69" i="1"/>
  <c r="N70" i="1"/>
  <c r="O70" i="1" s="1"/>
  <c r="N71" i="1"/>
  <c r="Q71" i="1" s="1"/>
  <c r="N72" i="1"/>
  <c r="O72" i="1" s="1"/>
  <c r="N73" i="1"/>
  <c r="Q73" i="1" s="1"/>
  <c r="N74" i="1"/>
  <c r="Q74" i="1" s="1"/>
  <c r="N75" i="1"/>
  <c r="Q75" i="1" s="1"/>
  <c r="N76" i="1"/>
  <c r="O76" i="1" s="1"/>
  <c r="N77" i="1"/>
  <c r="N78" i="1"/>
  <c r="N79" i="1"/>
  <c r="Q79" i="1" s="1"/>
  <c r="N80" i="1"/>
  <c r="O80" i="1" s="1"/>
  <c r="N81" i="1"/>
  <c r="Q81" i="1" s="1"/>
  <c r="N82" i="1"/>
  <c r="Q82" i="1" s="1"/>
  <c r="N83" i="1"/>
  <c r="Q83" i="1" s="1"/>
  <c r="N84" i="1"/>
  <c r="N85" i="1"/>
  <c r="N86" i="1"/>
  <c r="O86" i="1" s="1"/>
  <c r="N87" i="1"/>
  <c r="Q87" i="1" s="1"/>
  <c r="N88" i="1"/>
  <c r="O88" i="1" s="1"/>
  <c r="N89" i="1"/>
  <c r="Q89" i="1" s="1"/>
  <c r="N90" i="1"/>
  <c r="N91" i="1"/>
  <c r="Q91" i="1" s="1"/>
  <c r="N92" i="1"/>
  <c r="Q92" i="1" s="1"/>
  <c r="N93" i="1"/>
  <c r="N94" i="1"/>
  <c r="O94" i="1" s="1"/>
  <c r="N95" i="1"/>
  <c r="Q95" i="1" s="1"/>
  <c r="N96" i="1"/>
  <c r="N97" i="1"/>
  <c r="Q97" i="1" s="1"/>
  <c r="N98" i="1"/>
  <c r="N99" i="1"/>
  <c r="N100" i="1"/>
  <c r="O100" i="1" s="1"/>
  <c r="N101" i="1"/>
  <c r="N102" i="1"/>
  <c r="O102" i="1" s="1"/>
  <c r="N103" i="1"/>
  <c r="Q103" i="1" s="1"/>
  <c r="N104" i="1"/>
  <c r="N105" i="1"/>
  <c r="N106" i="1"/>
  <c r="Q106" i="1" s="1"/>
  <c r="N107" i="1"/>
  <c r="N108" i="1"/>
  <c r="O108" i="1" s="1"/>
  <c r="N109" i="1"/>
  <c r="N110" i="1"/>
  <c r="P110" i="1" s="1"/>
  <c r="N111" i="1"/>
  <c r="N112" i="1"/>
  <c r="O112" i="1" s="1"/>
  <c r="N113" i="1"/>
  <c r="N114" i="1"/>
  <c r="Q114" i="1" s="1"/>
  <c r="N115" i="1"/>
  <c r="Q115" i="1" s="1"/>
  <c r="N116" i="1"/>
  <c r="P116" i="1" s="1"/>
  <c r="O116" i="1"/>
  <c r="N117" i="1"/>
  <c r="N118" i="1"/>
  <c r="P118" i="1" s="1"/>
  <c r="N119" i="1"/>
  <c r="N120" i="1"/>
  <c r="O120" i="1" s="1"/>
  <c r="N121" i="1"/>
  <c r="Q121" i="1" s="1"/>
  <c r="N122" i="1"/>
  <c r="Q122" i="1" s="1"/>
  <c r="N123" i="1"/>
  <c r="Q123" i="1" s="1"/>
  <c r="N124" i="1"/>
  <c r="P124" i="1" s="1"/>
  <c r="N125" i="1"/>
  <c r="N126" i="1"/>
  <c r="O126" i="1" s="1"/>
  <c r="N127" i="1"/>
  <c r="Q127" i="1" s="1"/>
  <c r="N128" i="1"/>
  <c r="O128" i="1" s="1"/>
  <c r="N129" i="1"/>
  <c r="Q129" i="1" s="1"/>
  <c r="N130" i="1"/>
  <c r="Q130" i="1" s="1"/>
  <c r="N131" i="1"/>
  <c r="Q131" i="1" s="1"/>
  <c r="N132" i="1"/>
  <c r="P132" i="1" s="1"/>
  <c r="N133" i="1"/>
  <c r="N134" i="1"/>
  <c r="O134" i="1" s="1"/>
  <c r="N135" i="1"/>
  <c r="Q135" i="1" s="1"/>
  <c r="N136" i="1"/>
  <c r="O136" i="1" s="1"/>
  <c r="N137" i="1"/>
  <c r="Q137" i="1" s="1"/>
  <c r="N138" i="1"/>
  <c r="Q138" i="1" s="1"/>
  <c r="N139" i="1"/>
  <c r="Q139" i="1" s="1"/>
  <c r="N140" i="1"/>
  <c r="O140" i="1" s="1"/>
  <c r="N141" i="1"/>
  <c r="N142" i="1"/>
  <c r="N143" i="1"/>
  <c r="Q143" i="1" s="1"/>
  <c r="N144" i="1"/>
  <c r="O144" i="1" s="1"/>
  <c r="N145" i="1"/>
  <c r="Q145" i="1" s="1"/>
  <c r="N146" i="1"/>
  <c r="Q146" i="1" s="1"/>
  <c r="P146" i="1"/>
  <c r="N147" i="1"/>
  <c r="Q147" i="1" s="1"/>
  <c r="N148" i="1"/>
  <c r="N149" i="1"/>
  <c r="N150" i="1"/>
  <c r="Q150" i="1" s="1"/>
  <c r="N151" i="1"/>
  <c r="Q151" i="1" s="1"/>
  <c r="N152" i="1"/>
  <c r="O152" i="1" s="1"/>
  <c r="N153" i="1"/>
  <c r="Q153" i="1" s="1"/>
  <c r="N154" i="1"/>
  <c r="N155" i="1"/>
  <c r="Q155" i="1" s="1"/>
  <c r="N156" i="1"/>
  <c r="Q156" i="1"/>
  <c r="N157" i="1"/>
  <c r="N158" i="1"/>
  <c r="O158" i="1" s="1"/>
  <c r="N159" i="1"/>
  <c r="Q159" i="1" s="1"/>
  <c r="N160" i="1"/>
  <c r="N161" i="1"/>
  <c r="Q161" i="1" s="1"/>
  <c r="N162" i="1"/>
  <c r="N163" i="1"/>
  <c r="N164" i="1"/>
  <c r="O164" i="1" s="1"/>
  <c r="N165" i="1"/>
  <c r="N166" i="1"/>
  <c r="P166" i="1" s="1"/>
  <c r="N167" i="1"/>
  <c r="Q167" i="1" s="1"/>
  <c r="N168" i="1"/>
  <c r="N169" i="1"/>
  <c r="N170" i="1"/>
  <c r="Q170" i="1" s="1"/>
  <c r="N171" i="1"/>
  <c r="N172" i="1"/>
  <c r="P172" i="1" s="1"/>
  <c r="N173" i="1"/>
  <c r="O173" i="1" s="1"/>
  <c r="N174" i="1"/>
  <c r="O174" i="1" s="1"/>
  <c r="N175" i="1"/>
  <c r="O175" i="1" s="1"/>
  <c r="N176" i="1"/>
  <c r="N177" i="1"/>
  <c r="O177" i="1" s="1"/>
  <c r="N178" i="1"/>
  <c r="O178" i="1" s="1"/>
  <c r="N179" i="1"/>
  <c r="Q179" i="1" s="1"/>
  <c r="N180" i="1"/>
  <c r="O180" i="1" s="1"/>
  <c r="N181" i="1"/>
  <c r="O181" i="1" s="1"/>
  <c r="N182" i="1"/>
  <c r="O182" i="1" s="1"/>
  <c r="N183" i="1"/>
  <c r="O183" i="1" s="1"/>
  <c r="N184" i="1"/>
  <c r="P184" i="1" s="1"/>
  <c r="N185" i="1"/>
  <c r="N186" i="1"/>
  <c r="Q186" i="1" s="1"/>
  <c r="N187" i="1"/>
  <c r="P187" i="1" s="1"/>
  <c r="N188" i="1"/>
  <c r="O188" i="1" s="1"/>
  <c r="N189" i="1"/>
  <c r="O189" i="1" s="1"/>
  <c r="N190" i="1"/>
  <c r="O190" i="1" s="1"/>
  <c r="N191" i="1"/>
  <c r="Q191" i="1" s="1"/>
  <c r="N192" i="1"/>
  <c r="Q192" i="1" s="1"/>
  <c r="N193" i="1"/>
  <c r="P193" i="1" s="1"/>
  <c r="N194" i="1"/>
  <c r="O194" i="1" s="1"/>
  <c r="N195" i="1"/>
  <c r="O195" i="1" s="1"/>
  <c r="N196" i="1"/>
  <c r="P196" i="1" s="1"/>
  <c r="N197" i="1"/>
  <c r="O197" i="1" s="1"/>
  <c r="N198" i="1"/>
  <c r="O198" i="1" s="1"/>
  <c r="N199" i="1"/>
  <c r="O199" i="1" s="1"/>
  <c r="N200" i="1"/>
  <c r="P200" i="1" s="1"/>
  <c r="N201" i="1"/>
  <c r="N202" i="1"/>
  <c r="Q202" i="1" s="1"/>
  <c r="N203" i="1"/>
  <c r="P203" i="1" s="1"/>
  <c r="N204" i="1"/>
  <c r="Q204" i="1" s="1"/>
  <c r="O204" i="1"/>
  <c r="P204" i="1"/>
  <c r="N205" i="1"/>
  <c r="O205" i="1" s="1"/>
  <c r="N206" i="1"/>
  <c r="O206" i="1" s="1"/>
  <c r="N207" i="1"/>
  <c r="Q207" i="1" s="1"/>
  <c r="N208" i="1"/>
  <c r="Q208" i="1" s="1"/>
  <c r="N209" i="1"/>
  <c r="P209" i="1" s="1"/>
  <c r="N210" i="1"/>
  <c r="O210" i="1" s="1"/>
  <c r="N211" i="1"/>
  <c r="O211" i="1" s="1"/>
  <c r="N212" i="1"/>
  <c r="P212" i="1" s="1"/>
  <c r="N213" i="1"/>
  <c r="O213" i="1" s="1"/>
  <c r="N214" i="1"/>
  <c r="O214" i="1" s="1"/>
  <c r="N215" i="1"/>
  <c r="O215" i="1" s="1"/>
  <c r="N216" i="1"/>
  <c r="P216" i="1" s="1"/>
  <c r="N217" i="1"/>
  <c r="Q217" i="1" s="1"/>
  <c r="N218" i="1"/>
  <c r="P218" i="1" s="1"/>
  <c r="N219" i="1"/>
  <c r="N220" i="1"/>
  <c r="P220" i="1" s="1"/>
  <c r="N221" i="1"/>
  <c r="Q221" i="1" s="1"/>
  <c r="N222" i="1"/>
  <c r="P222" i="1" s="1"/>
  <c r="N223" i="1"/>
  <c r="Q223" i="1" s="1"/>
  <c r="N224" i="1"/>
  <c r="P224" i="1" s="1"/>
  <c r="N225" i="1"/>
  <c r="Q225" i="1" s="1"/>
  <c r="N226" i="1"/>
  <c r="P226" i="1" s="1"/>
  <c r="N227" i="1"/>
  <c r="Q227" i="1" s="1"/>
  <c r="N228" i="1"/>
  <c r="P228" i="1" s="1"/>
  <c r="N229" i="1"/>
  <c r="Q229" i="1" s="1"/>
  <c r="N230" i="1"/>
  <c r="P230" i="1" s="1"/>
  <c r="N231" i="1"/>
  <c r="Q231" i="1" s="1"/>
  <c r="N232" i="1"/>
  <c r="P232" i="1" s="1"/>
  <c r="N233" i="1"/>
  <c r="Q233" i="1" s="1"/>
  <c r="N234" i="1"/>
  <c r="P234" i="1" s="1"/>
  <c r="N235" i="1"/>
  <c r="N236" i="1"/>
  <c r="P236" i="1" s="1"/>
  <c r="N237" i="1"/>
  <c r="Q237" i="1" s="1"/>
  <c r="N238" i="1"/>
  <c r="P238" i="1" s="1"/>
  <c r="N239" i="1"/>
  <c r="Q239" i="1" s="1"/>
  <c r="N240" i="1"/>
  <c r="P240" i="1" s="1"/>
  <c r="N241" i="1"/>
  <c r="Q241" i="1" s="1"/>
  <c r="N242" i="1"/>
  <c r="P242" i="1" s="1"/>
  <c r="N243" i="1"/>
  <c r="Q243" i="1" s="1"/>
  <c r="N244" i="1"/>
  <c r="P244" i="1" s="1"/>
  <c r="N245" i="1"/>
  <c r="Q245" i="1" s="1"/>
  <c r="N246" i="1"/>
  <c r="P246" i="1" s="1"/>
  <c r="N247" i="1"/>
  <c r="Q247" i="1" s="1"/>
  <c r="N248" i="1"/>
  <c r="P248" i="1" s="1"/>
  <c r="N249" i="1"/>
  <c r="Q249" i="1" s="1"/>
  <c r="N250" i="1"/>
  <c r="P250" i="1" s="1"/>
  <c r="N251" i="1"/>
  <c r="N252" i="1"/>
  <c r="P252" i="1" s="1"/>
  <c r="N253" i="1"/>
  <c r="Q253" i="1" s="1"/>
  <c r="N254" i="1"/>
  <c r="P254" i="1" s="1"/>
  <c r="N255" i="1"/>
  <c r="Q255" i="1" s="1"/>
  <c r="N256" i="1"/>
  <c r="P256" i="1" s="1"/>
  <c r="N257" i="1"/>
  <c r="Q257" i="1" s="1"/>
  <c r="N258" i="1"/>
  <c r="P258" i="1" s="1"/>
  <c r="N259" i="1"/>
  <c r="Q259" i="1" s="1"/>
  <c r="N260" i="1"/>
  <c r="P260" i="1" s="1"/>
  <c r="N261" i="1"/>
  <c r="Q261" i="1" s="1"/>
  <c r="N262" i="1"/>
  <c r="P262" i="1" s="1"/>
  <c r="N263" i="1"/>
  <c r="Q263" i="1" s="1"/>
  <c r="N264" i="1"/>
  <c r="P264" i="1" s="1"/>
  <c r="N265" i="1"/>
  <c r="Q265" i="1" s="1"/>
  <c r="N266" i="1"/>
  <c r="P266" i="1" s="1"/>
  <c r="N267" i="1"/>
  <c r="N268" i="1"/>
  <c r="P268" i="1" s="1"/>
  <c r="N269" i="1"/>
  <c r="Q269" i="1" s="1"/>
  <c r="N270" i="1"/>
  <c r="P270" i="1" s="1"/>
  <c r="N271" i="1"/>
  <c r="Q271" i="1" s="1"/>
  <c r="N272" i="1"/>
  <c r="P272" i="1" s="1"/>
  <c r="N273" i="1"/>
  <c r="Q273" i="1" s="1"/>
  <c r="N274" i="1"/>
  <c r="P274" i="1" s="1"/>
  <c r="N275" i="1"/>
  <c r="Q275" i="1" s="1"/>
  <c r="N276" i="1"/>
  <c r="P276" i="1" s="1"/>
  <c r="N277" i="1"/>
  <c r="Q277" i="1" s="1"/>
  <c r="N278" i="1"/>
  <c r="P278" i="1" s="1"/>
  <c r="N279" i="1"/>
  <c r="Q279" i="1" s="1"/>
  <c r="N280" i="1"/>
  <c r="P280" i="1" s="1"/>
  <c r="N281" i="1"/>
  <c r="Q281" i="1" s="1"/>
  <c r="N282" i="1"/>
  <c r="P282" i="1" s="1"/>
  <c r="N283" i="1"/>
  <c r="N284" i="1"/>
  <c r="P284" i="1" s="1"/>
  <c r="N285" i="1"/>
  <c r="Q285" i="1" s="1"/>
  <c r="N286" i="1"/>
  <c r="P286" i="1" s="1"/>
  <c r="O286" i="1"/>
  <c r="N287" i="1"/>
  <c r="Q287" i="1" s="1"/>
  <c r="N288" i="1"/>
  <c r="P288" i="1" s="1"/>
  <c r="N289" i="1"/>
  <c r="Q289" i="1" s="1"/>
  <c r="N290" i="1"/>
  <c r="P290" i="1" s="1"/>
  <c r="N291" i="1"/>
  <c r="P291" i="1" s="1"/>
  <c r="N292" i="1"/>
  <c r="P292" i="1" s="1"/>
  <c r="N293" i="1"/>
  <c r="P293" i="1" s="1"/>
  <c r="N294" i="1"/>
  <c r="P294" i="1" s="1"/>
  <c r="N295" i="1"/>
  <c r="P295" i="1" s="1"/>
  <c r="N296" i="1"/>
  <c r="P296" i="1" s="1"/>
  <c r="N297" i="1"/>
  <c r="P297" i="1" s="1"/>
  <c r="N298" i="1"/>
  <c r="P298" i="1" s="1"/>
  <c r="N299" i="1"/>
  <c r="P299" i="1" s="1"/>
  <c r="N300" i="1"/>
  <c r="P300" i="1" s="1"/>
  <c r="N301" i="1"/>
  <c r="P301" i="1" s="1"/>
  <c r="N302" i="1"/>
  <c r="P302" i="1" s="1"/>
  <c r="N303" i="1"/>
  <c r="P303" i="1" s="1"/>
  <c r="N304" i="1"/>
  <c r="P304" i="1" s="1"/>
  <c r="N305" i="1"/>
  <c r="P305" i="1" s="1"/>
  <c r="N306" i="1"/>
  <c r="P306" i="1" s="1"/>
  <c r="N307" i="1"/>
  <c r="P307" i="1" s="1"/>
  <c r="N308" i="1"/>
  <c r="P308" i="1" s="1"/>
  <c r="N309" i="1"/>
  <c r="P309" i="1" s="1"/>
  <c r="N310" i="1"/>
  <c r="P310" i="1" s="1"/>
  <c r="N311" i="1"/>
  <c r="P311" i="1" s="1"/>
  <c r="N312" i="1"/>
  <c r="P312" i="1" s="1"/>
  <c r="N313" i="1"/>
  <c r="P313" i="1" s="1"/>
  <c r="N314" i="1"/>
  <c r="P314" i="1" s="1"/>
  <c r="N315" i="1"/>
  <c r="P315" i="1" s="1"/>
  <c r="N316" i="1"/>
  <c r="P316" i="1" s="1"/>
  <c r="N317" i="1"/>
  <c r="P317" i="1" s="1"/>
  <c r="N318" i="1"/>
  <c r="P318" i="1" s="1"/>
  <c r="N319" i="1"/>
  <c r="P319" i="1" s="1"/>
  <c r="N320" i="1"/>
  <c r="P320" i="1" s="1"/>
  <c r="N321" i="1"/>
  <c r="P321" i="1" s="1"/>
  <c r="N322" i="1"/>
  <c r="P322" i="1" s="1"/>
  <c r="N323" i="1"/>
  <c r="P323" i="1" s="1"/>
  <c r="N324" i="1"/>
  <c r="P324" i="1" s="1"/>
  <c r="N325" i="1"/>
  <c r="P325" i="1" s="1"/>
  <c r="N326" i="1"/>
  <c r="P326" i="1" s="1"/>
  <c r="N327" i="1"/>
  <c r="P327" i="1" s="1"/>
  <c r="N328" i="1"/>
  <c r="P328" i="1" s="1"/>
  <c r="N329" i="1"/>
  <c r="P329" i="1" s="1"/>
  <c r="N330" i="1"/>
  <c r="P330" i="1" s="1"/>
  <c r="N331" i="1"/>
  <c r="P331" i="1" s="1"/>
  <c r="N332" i="1"/>
  <c r="P332" i="1" s="1"/>
  <c r="N333" i="1"/>
  <c r="P333" i="1" s="1"/>
  <c r="N334" i="1"/>
  <c r="P334" i="1" s="1"/>
  <c r="N335" i="1"/>
  <c r="P335" i="1" s="1"/>
  <c r="N336" i="1"/>
  <c r="P336" i="1" s="1"/>
  <c r="N337" i="1"/>
  <c r="P337" i="1" s="1"/>
  <c r="N338" i="1"/>
  <c r="P338" i="1" s="1"/>
  <c r="N339" i="1"/>
  <c r="P339" i="1" s="1"/>
  <c r="N340" i="1"/>
  <c r="P340" i="1" s="1"/>
  <c r="N341" i="1"/>
  <c r="P341" i="1" s="1"/>
  <c r="N342" i="1"/>
  <c r="P342" i="1" s="1"/>
  <c r="N343" i="1"/>
  <c r="P343" i="1" s="1"/>
  <c r="N344" i="1"/>
  <c r="P344" i="1" s="1"/>
  <c r="N345" i="1"/>
  <c r="P345" i="1" s="1"/>
  <c r="N346" i="1"/>
  <c r="P346" i="1" s="1"/>
  <c r="N347" i="1"/>
  <c r="P347" i="1" s="1"/>
  <c r="Q347" i="1"/>
  <c r="N348" i="1"/>
  <c r="P348" i="1" s="1"/>
  <c r="N349" i="1"/>
  <c r="P349" i="1" s="1"/>
  <c r="N350" i="1"/>
  <c r="P350" i="1" s="1"/>
  <c r="N351" i="1"/>
  <c r="P351" i="1" s="1"/>
  <c r="N352" i="1"/>
  <c r="P352" i="1" s="1"/>
  <c r="N353" i="1"/>
  <c r="P353" i="1" s="1"/>
  <c r="N354" i="1"/>
  <c r="P354" i="1" s="1"/>
  <c r="N355" i="1"/>
  <c r="P355" i="1" s="1"/>
  <c r="N356" i="1"/>
  <c r="P356" i="1" s="1"/>
  <c r="N357" i="1"/>
  <c r="P357" i="1" s="1"/>
  <c r="N358" i="1"/>
  <c r="P358" i="1" s="1"/>
  <c r="N359" i="1"/>
  <c r="P359" i="1" s="1"/>
  <c r="N360" i="1"/>
  <c r="P360" i="1" s="1"/>
  <c r="N361" i="1"/>
  <c r="P361" i="1" s="1"/>
  <c r="Q361" i="1"/>
  <c r="N362" i="1"/>
  <c r="P362" i="1" s="1"/>
  <c r="N363" i="1"/>
  <c r="P363" i="1" s="1"/>
  <c r="N364" i="1"/>
  <c r="P364" i="1" s="1"/>
  <c r="N365" i="1"/>
  <c r="P365" i="1" s="1"/>
  <c r="N366" i="1"/>
  <c r="P366" i="1" s="1"/>
  <c r="N367" i="1"/>
  <c r="P367" i="1" s="1"/>
  <c r="N368" i="1"/>
  <c r="P368" i="1" s="1"/>
  <c r="N369" i="1"/>
  <c r="P369" i="1" s="1"/>
  <c r="N370" i="1"/>
  <c r="P370" i="1" s="1"/>
  <c r="N371" i="1"/>
  <c r="P371" i="1" s="1"/>
  <c r="N372" i="1"/>
  <c r="P372" i="1" s="1"/>
  <c r="N373" i="1"/>
  <c r="P373" i="1" s="1"/>
  <c r="N374" i="1"/>
  <c r="P374" i="1" s="1"/>
  <c r="N375" i="1"/>
  <c r="P375" i="1" s="1"/>
  <c r="N376" i="1"/>
  <c r="P376" i="1" s="1"/>
  <c r="N377" i="1"/>
  <c r="P377" i="1" s="1"/>
  <c r="N378" i="1"/>
  <c r="P378" i="1" s="1"/>
  <c r="N379" i="1"/>
  <c r="P379" i="1" s="1"/>
  <c r="N380" i="1"/>
  <c r="P380" i="1" s="1"/>
  <c r="O380" i="1"/>
  <c r="N381" i="1"/>
  <c r="P381" i="1" s="1"/>
  <c r="N382" i="1"/>
  <c r="P382" i="1" s="1"/>
  <c r="Q382" i="1"/>
  <c r="N383" i="1"/>
  <c r="P383" i="1" s="1"/>
  <c r="N384" i="1"/>
  <c r="P384" i="1" s="1"/>
  <c r="N385" i="1"/>
  <c r="P385" i="1" s="1"/>
  <c r="N386" i="1"/>
  <c r="P386" i="1" s="1"/>
  <c r="N387" i="1"/>
  <c r="P387" i="1" s="1"/>
  <c r="N388" i="1"/>
  <c r="P388" i="1" s="1"/>
  <c r="N389" i="1"/>
  <c r="P389" i="1" s="1"/>
  <c r="O389" i="1"/>
  <c r="N390" i="1"/>
  <c r="P390" i="1" s="1"/>
  <c r="N391" i="1"/>
  <c r="P391" i="1" s="1"/>
  <c r="N392" i="1"/>
  <c r="P392" i="1" s="1"/>
  <c r="N393" i="1"/>
  <c r="P393" i="1" s="1"/>
  <c r="N394" i="1"/>
  <c r="P394" i="1" s="1"/>
  <c r="N395" i="1"/>
  <c r="P395" i="1" s="1"/>
  <c r="O395" i="1"/>
  <c r="N396" i="1"/>
  <c r="P396" i="1" s="1"/>
  <c r="N397" i="1"/>
  <c r="P397" i="1" s="1"/>
  <c r="O397" i="1"/>
  <c r="N398" i="1"/>
  <c r="P398" i="1" s="1"/>
  <c r="N399" i="1"/>
  <c r="P399" i="1" s="1"/>
  <c r="N400" i="1"/>
  <c r="P400" i="1" s="1"/>
  <c r="N401" i="1"/>
  <c r="P401" i="1" s="1"/>
  <c r="N402" i="1"/>
  <c r="P402" i="1" s="1"/>
  <c r="N403" i="1"/>
  <c r="P403" i="1" s="1"/>
  <c r="N404" i="1"/>
  <c r="P404" i="1" s="1"/>
  <c r="N405" i="1"/>
  <c r="P405" i="1" s="1"/>
  <c r="N406" i="1"/>
  <c r="P406" i="1" s="1"/>
  <c r="N407" i="1"/>
  <c r="P407" i="1" s="1"/>
  <c r="N408" i="1"/>
  <c r="P408" i="1" s="1"/>
  <c r="N409" i="1"/>
  <c r="P409" i="1" s="1"/>
  <c r="N410" i="1"/>
  <c r="P410" i="1" s="1"/>
  <c r="N411" i="1"/>
  <c r="P411" i="1" s="1"/>
  <c r="N412" i="1"/>
  <c r="P412" i="1" s="1"/>
  <c r="N413" i="1"/>
  <c r="P413" i="1" s="1"/>
  <c r="N414" i="1"/>
  <c r="P414" i="1" s="1"/>
  <c r="O414" i="1"/>
  <c r="N415" i="1"/>
  <c r="P415" i="1" s="1"/>
  <c r="N416" i="1"/>
  <c r="P416" i="1" s="1"/>
  <c r="N417" i="1"/>
  <c r="P417" i="1" s="1"/>
  <c r="N418" i="1"/>
  <c r="P418" i="1" s="1"/>
  <c r="N419" i="1"/>
  <c r="P419" i="1" s="1"/>
  <c r="Q419" i="1"/>
  <c r="N420" i="1"/>
  <c r="P420" i="1" s="1"/>
  <c r="N421" i="1"/>
  <c r="P421" i="1" s="1"/>
  <c r="N422" i="1"/>
  <c r="P422" i="1" s="1"/>
  <c r="N423" i="1"/>
  <c r="N424" i="1"/>
  <c r="P424" i="1" s="1"/>
  <c r="N425" i="1"/>
  <c r="P425" i="1" s="1"/>
  <c r="N426" i="1"/>
  <c r="P426" i="1" s="1"/>
  <c r="N427" i="1"/>
  <c r="P427" i="1" s="1"/>
  <c r="N428" i="1"/>
  <c r="P428" i="1" s="1"/>
  <c r="N429" i="1"/>
  <c r="P429" i="1" s="1"/>
  <c r="N430" i="1"/>
  <c r="P430" i="1" s="1"/>
  <c r="N431" i="1"/>
  <c r="N432" i="1"/>
  <c r="P432" i="1" s="1"/>
  <c r="N433" i="1"/>
  <c r="P433" i="1" s="1"/>
  <c r="N434" i="1"/>
  <c r="P434" i="1" s="1"/>
  <c r="N435" i="1"/>
  <c r="P435" i="1" s="1"/>
  <c r="N436" i="1"/>
  <c r="O436" i="1" s="1"/>
  <c r="N437" i="1"/>
  <c r="P437" i="1" s="1"/>
  <c r="N438" i="1"/>
  <c r="P438" i="1" s="1"/>
  <c r="N439" i="1"/>
  <c r="N440" i="1"/>
  <c r="P440" i="1" s="1"/>
  <c r="N441" i="1"/>
  <c r="P441" i="1" s="1"/>
  <c r="N442" i="1"/>
  <c r="P442" i="1" s="1"/>
  <c r="N443" i="1"/>
  <c r="P443" i="1" s="1"/>
  <c r="N444" i="1"/>
  <c r="O444" i="1" s="1"/>
  <c r="N445" i="1"/>
  <c r="P445" i="1" s="1"/>
  <c r="N446" i="1"/>
  <c r="P446" i="1" s="1"/>
  <c r="N447" i="1"/>
  <c r="N448" i="1"/>
  <c r="P448" i="1" s="1"/>
  <c r="N449" i="1"/>
  <c r="P449" i="1" s="1"/>
  <c r="N450" i="1"/>
  <c r="P450" i="1" s="1"/>
  <c r="N451" i="1"/>
  <c r="P451" i="1" s="1"/>
  <c r="N452" i="1"/>
  <c r="P452" i="1" s="1"/>
  <c r="N453" i="1"/>
  <c r="P453" i="1" s="1"/>
  <c r="N454" i="1"/>
  <c r="P454" i="1" s="1"/>
  <c r="N455" i="1"/>
  <c r="O455" i="1" s="1"/>
  <c r="N456" i="1"/>
  <c r="Q456" i="1" s="1"/>
  <c r="N457" i="1"/>
  <c r="P457" i="1" s="1"/>
  <c r="N458" i="1"/>
  <c r="Q458" i="1" s="1"/>
  <c r="N459" i="1"/>
  <c r="P459" i="1" s="1"/>
  <c r="O459" i="1"/>
  <c r="N460" i="1"/>
  <c r="P460" i="1" s="1"/>
  <c r="N461" i="1"/>
  <c r="P461" i="1" s="1"/>
  <c r="N462" i="1"/>
  <c r="Q462" i="1" s="1"/>
  <c r="N463" i="1"/>
  <c r="Q463" i="1" s="1"/>
  <c r="N464" i="1"/>
  <c r="O464" i="1" s="1"/>
  <c r="N465" i="1"/>
  <c r="Q465" i="1" s="1"/>
  <c r="N466" i="1"/>
  <c r="O466" i="1" s="1"/>
  <c r="N467" i="1"/>
  <c r="Q467" i="1" s="1"/>
  <c r="N468" i="1"/>
  <c r="O468" i="1" s="1"/>
  <c r="N469" i="1"/>
  <c r="Q469" i="1" s="1"/>
  <c r="N470" i="1"/>
  <c r="O470" i="1" s="1"/>
  <c r="N471" i="1"/>
  <c r="Q471" i="1" s="1"/>
  <c r="N472" i="1"/>
  <c r="P472" i="1" s="1"/>
  <c r="N473" i="1"/>
  <c r="Q473" i="1" s="1"/>
  <c r="N474" i="1"/>
  <c r="P474" i="1" s="1"/>
  <c r="N475" i="1"/>
  <c r="Q475" i="1" s="1"/>
  <c r="N476" i="1"/>
  <c r="P476" i="1" s="1"/>
  <c r="N477" i="1"/>
  <c r="Q477" i="1" s="1"/>
  <c r="N478" i="1"/>
  <c r="P478" i="1" s="1"/>
  <c r="O478" i="1"/>
  <c r="N479" i="1"/>
  <c r="Q479" i="1" s="1"/>
  <c r="N480" i="1"/>
  <c r="O480" i="1" s="1"/>
  <c r="N481" i="1"/>
  <c r="Q481" i="1" s="1"/>
  <c r="O481" i="1"/>
  <c r="N482" i="1"/>
  <c r="O482" i="1" s="1"/>
  <c r="N483" i="1"/>
  <c r="Q483" i="1" s="1"/>
  <c r="N484" i="1"/>
  <c r="O484" i="1" s="1"/>
  <c r="N485" i="1"/>
  <c r="Q485" i="1" s="1"/>
  <c r="N486" i="1"/>
  <c r="O486" i="1" s="1"/>
  <c r="N487" i="1"/>
  <c r="Q487" i="1" s="1"/>
  <c r="N488" i="1"/>
  <c r="P488" i="1" s="1"/>
  <c r="N489" i="1"/>
  <c r="Q489" i="1" s="1"/>
  <c r="N490" i="1"/>
  <c r="Q490" i="1" s="1"/>
  <c r="O490" i="1"/>
  <c r="N491" i="1"/>
  <c r="Q491" i="1" s="1"/>
  <c r="N492" i="1"/>
  <c r="O492" i="1" s="1"/>
  <c r="N493" i="1"/>
  <c r="Q493" i="1" s="1"/>
  <c r="N494" i="1"/>
  <c r="O494" i="1" s="1"/>
  <c r="N495" i="1"/>
  <c r="Q495" i="1" s="1"/>
  <c r="N496" i="1"/>
  <c r="O496" i="1" s="1"/>
  <c r="N497" i="1"/>
  <c r="Q497" i="1" s="1"/>
  <c r="N498" i="1"/>
  <c r="O498" i="1" s="1"/>
  <c r="N499" i="1"/>
  <c r="Q499" i="1" s="1"/>
  <c r="N500" i="1"/>
  <c r="O500" i="1" s="1"/>
  <c r="N501" i="1"/>
  <c r="Q501" i="1" s="1"/>
  <c r="O2" i="1"/>
  <c r="CF6" i="17"/>
  <c r="CF5" i="17"/>
  <c r="CF4" i="17"/>
  <c r="L20" i="15"/>
  <c r="L22" i="15"/>
  <c r="J11" i="15"/>
  <c r="O10" i="15"/>
  <c r="L21" i="15"/>
  <c r="K23" i="15"/>
  <c r="J23" i="15"/>
  <c r="G22" i="15"/>
  <c r="N10" i="15"/>
  <c r="I21" i="15"/>
  <c r="CG6" i="17"/>
  <c r="O11" i="15"/>
  <c r="J9" i="15"/>
  <c r="M10" i="15"/>
  <c r="K22" i="15"/>
  <c r="J20" i="15"/>
  <c r="J21" i="15"/>
  <c r="G20" i="15"/>
  <c r="X8" i="18"/>
  <c r="J22" i="15"/>
  <c r="G21" i="15"/>
  <c r="L23" i="15"/>
  <c r="J10" i="15"/>
  <c r="CG4" i="17"/>
  <c r="O8" i="18"/>
  <c r="I22" i="15"/>
  <c r="L10" i="15"/>
  <c r="CG5" i="17"/>
  <c r="N11" i="15"/>
  <c r="I20" i="15"/>
  <c r="L11" i="15"/>
  <c r="G23" i="15"/>
  <c r="K21" i="15"/>
  <c r="K20" i="15"/>
  <c r="I23" i="15"/>
  <c r="M11" i="15"/>
  <c r="Q434" i="1" l="1"/>
  <c r="O364" i="1"/>
  <c r="Q256" i="1"/>
  <c r="Q174" i="1"/>
  <c r="P138" i="1"/>
  <c r="Q446" i="1"/>
  <c r="O46" i="1"/>
  <c r="Q451" i="1"/>
  <c r="O446" i="1"/>
  <c r="Q433" i="1"/>
  <c r="O334" i="1"/>
  <c r="Q173" i="1"/>
  <c r="O68" i="1"/>
  <c r="Q260" i="1"/>
  <c r="O449" i="1"/>
  <c r="O388" i="1"/>
  <c r="O332" i="1"/>
  <c r="Q318" i="1"/>
  <c r="O252" i="1"/>
  <c r="P88" i="1"/>
  <c r="Q496" i="1"/>
  <c r="O476" i="1"/>
  <c r="O461" i="1"/>
  <c r="Q443" i="1"/>
  <c r="O337" i="1"/>
  <c r="O324" i="1"/>
  <c r="O310" i="1"/>
  <c r="P198" i="1"/>
  <c r="P490" i="1"/>
  <c r="P485" i="1"/>
  <c r="O474" i="1"/>
  <c r="O438" i="1"/>
  <c r="Q393" i="1"/>
  <c r="Q297" i="1"/>
  <c r="Q266" i="1"/>
  <c r="P173" i="1"/>
  <c r="P144" i="1"/>
  <c r="P56" i="1"/>
  <c r="Q44" i="1"/>
  <c r="P25" i="1"/>
  <c r="Q418" i="1"/>
  <c r="O404" i="1"/>
  <c r="Q374" i="1"/>
  <c r="O329" i="1"/>
  <c r="O272" i="1"/>
  <c r="P177" i="1"/>
  <c r="O44" i="1"/>
  <c r="P17" i="1"/>
  <c r="P9" i="1"/>
  <c r="P501" i="1"/>
  <c r="P483" i="1"/>
  <c r="O472" i="1"/>
  <c r="O465" i="1"/>
  <c r="O460" i="1"/>
  <c r="O430" i="1"/>
  <c r="O403" i="1"/>
  <c r="Q385" i="1"/>
  <c r="O373" i="1"/>
  <c r="O353" i="1"/>
  <c r="O347" i="1"/>
  <c r="Q307" i="1"/>
  <c r="Q288" i="1"/>
  <c r="O276" i="1"/>
  <c r="O236" i="1"/>
  <c r="Q188" i="1"/>
  <c r="P182" i="1"/>
  <c r="Q54" i="1"/>
  <c r="O365" i="1"/>
  <c r="O307" i="1"/>
  <c r="O300" i="1"/>
  <c r="O294" i="1"/>
  <c r="O288" i="1"/>
  <c r="O282" i="1"/>
  <c r="Q213" i="1"/>
  <c r="P188" i="1"/>
  <c r="P74" i="1"/>
  <c r="O54" i="1"/>
  <c r="Q218" i="1"/>
  <c r="P487" i="1"/>
  <c r="P462" i="1"/>
  <c r="P174" i="1"/>
  <c r="P158" i="1"/>
  <c r="O146" i="1"/>
  <c r="P136" i="1"/>
  <c r="O132" i="1"/>
  <c r="O118" i="1"/>
  <c r="Q100" i="1"/>
  <c r="Q76" i="1"/>
  <c r="P19" i="1"/>
  <c r="O13" i="1"/>
  <c r="O497" i="1"/>
  <c r="O467" i="1"/>
  <c r="O443" i="1"/>
  <c r="Q438" i="1"/>
  <c r="O429" i="1"/>
  <c r="O419" i="1"/>
  <c r="Q409" i="1"/>
  <c r="Q398" i="1"/>
  <c r="O379" i="1"/>
  <c r="Q369" i="1"/>
  <c r="O348" i="1"/>
  <c r="Q337" i="1"/>
  <c r="O323" i="1"/>
  <c r="O266" i="1"/>
  <c r="O260" i="1"/>
  <c r="O256" i="1"/>
  <c r="O218" i="1"/>
  <c r="P213" i="1"/>
  <c r="Q198" i="1"/>
  <c r="Q183" i="1"/>
  <c r="P170" i="1"/>
  <c r="Q126" i="1"/>
  <c r="O122" i="1"/>
  <c r="P100" i="1"/>
  <c r="Q80" i="1"/>
  <c r="P76" i="1"/>
  <c r="O50" i="1"/>
  <c r="Q86" i="1"/>
  <c r="P80" i="1"/>
  <c r="Q70" i="1"/>
  <c r="O501" i="1"/>
  <c r="O451" i="1"/>
  <c r="Q442" i="1"/>
  <c r="Q422" i="1"/>
  <c r="Q358" i="1"/>
  <c r="Q326" i="1"/>
  <c r="Q305" i="1"/>
  <c r="Q294" i="1"/>
  <c r="O284" i="1"/>
  <c r="Q212" i="1"/>
  <c r="Q134" i="1"/>
  <c r="P70" i="1"/>
  <c r="P21" i="1"/>
  <c r="O485" i="1"/>
  <c r="Q480" i="1"/>
  <c r="O471" i="1"/>
  <c r="Q427" i="1"/>
  <c r="O387" i="1"/>
  <c r="Q377" i="1"/>
  <c r="O372" i="1"/>
  <c r="O363" i="1"/>
  <c r="O358" i="1"/>
  <c r="Q331" i="1"/>
  <c r="O326" i="1"/>
  <c r="O305" i="1"/>
  <c r="O299" i="1"/>
  <c r="O212" i="1"/>
  <c r="O138" i="1"/>
  <c r="P134" i="1"/>
  <c r="Q124" i="1"/>
  <c r="Q120" i="1"/>
  <c r="Q102" i="1"/>
  <c r="O58" i="1"/>
  <c r="Q48" i="1"/>
  <c r="Q25" i="1"/>
  <c r="O21" i="1"/>
  <c r="P32" i="1"/>
  <c r="Q474" i="1"/>
  <c r="Q454" i="1"/>
  <c r="Q450" i="1"/>
  <c r="O441" i="1"/>
  <c r="O427" i="1"/>
  <c r="Q417" i="1"/>
  <c r="Q401" i="1"/>
  <c r="O396" i="1"/>
  <c r="O381" i="1"/>
  <c r="Q366" i="1"/>
  <c r="Q339" i="1"/>
  <c r="Q313" i="1"/>
  <c r="O308" i="1"/>
  <c r="O268" i="1"/>
  <c r="O220" i="1"/>
  <c r="Q215" i="1"/>
  <c r="Q205" i="1"/>
  <c r="O196" i="1"/>
  <c r="P181" i="1"/>
  <c r="Q175" i="1"/>
  <c r="Q172" i="1"/>
  <c r="O124" i="1"/>
  <c r="P120" i="1"/>
  <c r="P102" i="1"/>
  <c r="P36" i="1"/>
  <c r="O499" i="1"/>
  <c r="O488" i="1"/>
  <c r="Q459" i="1"/>
  <c r="O454" i="1"/>
  <c r="Q435" i="1"/>
  <c r="Q430" i="1"/>
  <c r="O420" i="1"/>
  <c r="O417" i="1"/>
  <c r="Q411" i="1"/>
  <c r="O405" i="1"/>
  <c r="Q390" i="1"/>
  <c r="O371" i="1"/>
  <c r="O366" i="1"/>
  <c r="O350" i="1"/>
  <c r="O339" i="1"/>
  <c r="Q334" i="1"/>
  <c r="O313" i="1"/>
  <c r="Q282" i="1"/>
  <c r="Q276" i="1"/>
  <c r="Q272" i="1"/>
  <c r="Q184" i="1"/>
  <c r="O172" i="1"/>
  <c r="O166" i="1"/>
  <c r="P128" i="1"/>
  <c r="P114" i="1"/>
  <c r="O52" i="1"/>
  <c r="P42" i="1"/>
  <c r="Q199" i="1"/>
  <c r="O184" i="1"/>
  <c r="O462" i="1"/>
  <c r="O435" i="1"/>
  <c r="O412" i="1"/>
  <c r="O409" i="1"/>
  <c r="O401" i="1"/>
  <c r="O393" i="1"/>
  <c r="O385" i="1"/>
  <c r="O377" i="1"/>
  <c r="O369" i="1"/>
  <c r="O361" i="1"/>
  <c r="O356" i="1"/>
  <c r="O331" i="1"/>
  <c r="O318" i="1"/>
  <c r="O297" i="1"/>
  <c r="O292" i="1"/>
  <c r="O270" i="1"/>
  <c r="P82" i="1"/>
  <c r="P34" i="1"/>
  <c r="O222" i="1"/>
  <c r="P205" i="1"/>
  <c r="P195" i="1"/>
  <c r="Q180" i="1"/>
  <c r="Q140" i="1"/>
  <c r="O110" i="1"/>
  <c r="P106" i="1"/>
  <c r="O82" i="1"/>
  <c r="O74" i="1"/>
  <c r="Q62" i="1"/>
  <c r="Q492" i="1"/>
  <c r="Q476" i="1"/>
  <c r="P469" i="1"/>
  <c r="Q457" i="1"/>
  <c r="Q355" i="1"/>
  <c r="Q342" i="1"/>
  <c r="Q321" i="1"/>
  <c r="Q291" i="1"/>
  <c r="Q250" i="1"/>
  <c r="Q244" i="1"/>
  <c r="Q240" i="1"/>
  <c r="Q197" i="1"/>
  <c r="Q190" i="1"/>
  <c r="P180" i="1"/>
  <c r="Q164" i="1"/>
  <c r="P140" i="1"/>
  <c r="P62" i="1"/>
  <c r="Q38" i="1"/>
  <c r="Q7" i="1"/>
  <c r="P492" i="1"/>
  <c r="P499" i="1"/>
  <c r="O469" i="1"/>
  <c r="O457" i="1"/>
  <c r="O453" i="1"/>
  <c r="Q449" i="1"/>
  <c r="O445" i="1"/>
  <c r="Q441" i="1"/>
  <c r="O437" i="1"/>
  <c r="Q426" i="1"/>
  <c r="O422" i="1"/>
  <c r="Q414" i="1"/>
  <c r="O411" i="1"/>
  <c r="Q403" i="1"/>
  <c r="Q395" i="1"/>
  <c r="Q387" i="1"/>
  <c r="Q379" i="1"/>
  <c r="Q371" i="1"/>
  <c r="Q363" i="1"/>
  <c r="O355" i="1"/>
  <c r="Q350" i="1"/>
  <c r="O342" i="1"/>
  <c r="Q329" i="1"/>
  <c r="O321" i="1"/>
  <c r="O316" i="1"/>
  <c r="Q299" i="1"/>
  <c r="O291" i="1"/>
  <c r="O254" i="1"/>
  <c r="O250" i="1"/>
  <c r="O244" i="1"/>
  <c r="O240" i="1"/>
  <c r="Q200" i="1"/>
  <c r="P197" i="1"/>
  <c r="P190" i="1"/>
  <c r="P164" i="1"/>
  <c r="Q158" i="1"/>
  <c r="Q144" i="1"/>
  <c r="O130" i="1"/>
  <c r="P126" i="1"/>
  <c r="Q118" i="1"/>
  <c r="O114" i="1"/>
  <c r="O38" i="1"/>
  <c r="Q23" i="1"/>
  <c r="Q15" i="1"/>
  <c r="Q3" i="1"/>
  <c r="Q406" i="1"/>
  <c r="Q108" i="1"/>
  <c r="P3" i="1"/>
  <c r="P494" i="1"/>
  <c r="O487" i="1"/>
  <c r="O483" i="1"/>
  <c r="Q478" i="1"/>
  <c r="O433" i="1"/>
  <c r="Q425" i="1"/>
  <c r="O421" i="1"/>
  <c r="Q410" i="1"/>
  <c r="O406" i="1"/>
  <c r="O398" i="1"/>
  <c r="O390" i="1"/>
  <c r="O382" i="1"/>
  <c r="O374" i="1"/>
  <c r="Q345" i="1"/>
  <c r="Q315" i="1"/>
  <c r="Q302" i="1"/>
  <c r="Q234" i="1"/>
  <c r="Q228" i="1"/>
  <c r="Q224" i="1"/>
  <c r="Q206" i="1"/>
  <c r="Q196" i="1"/>
  <c r="Q189" i="1"/>
  <c r="Q166" i="1"/>
  <c r="Q152" i="1"/>
  <c r="Q132" i="1"/>
  <c r="P108" i="1"/>
  <c r="Q94" i="1"/>
  <c r="Q68" i="1"/>
  <c r="Q31" i="1"/>
  <c r="Q494" i="1"/>
  <c r="P471" i="1"/>
  <c r="P467" i="1"/>
  <c r="O428" i="1"/>
  <c r="O425" i="1"/>
  <c r="O413" i="1"/>
  <c r="Q353" i="1"/>
  <c r="O345" i="1"/>
  <c r="O340" i="1"/>
  <c r="Q323" i="1"/>
  <c r="O315" i="1"/>
  <c r="Q310" i="1"/>
  <c r="O302" i="1"/>
  <c r="O238" i="1"/>
  <c r="O234" i="1"/>
  <c r="O228" i="1"/>
  <c r="O224" i="1"/>
  <c r="P206" i="1"/>
  <c r="P189" i="1"/>
  <c r="Q181" i="1"/>
  <c r="P152" i="1"/>
  <c r="Q112" i="1"/>
  <c r="P94" i="1"/>
  <c r="Q88" i="1"/>
  <c r="P64" i="1"/>
  <c r="Q60" i="1"/>
  <c r="Q36" i="1"/>
  <c r="P13" i="1"/>
  <c r="Q9" i="1"/>
  <c r="P5" i="1"/>
  <c r="O5" i="1"/>
  <c r="P439" i="1"/>
  <c r="O439" i="1"/>
  <c r="Q439" i="1"/>
  <c r="P431" i="1"/>
  <c r="O431" i="1"/>
  <c r="Q431" i="1"/>
  <c r="Q464" i="1"/>
  <c r="P423" i="1"/>
  <c r="O423" i="1"/>
  <c r="Q423" i="1"/>
  <c r="Q498" i="1"/>
  <c r="P496" i="1"/>
  <c r="P489" i="1"/>
  <c r="Q482" i="1"/>
  <c r="P480" i="1"/>
  <c r="P473" i="1"/>
  <c r="Q466" i="1"/>
  <c r="P464" i="1"/>
  <c r="P456" i="1"/>
  <c r="O456" i="1"/>
  <c r="Q452" i="1"/>
  <c r="Q500" i="1"/>
  <c r="P498" i="1"/>
  <c r="P491" i="1"/>
  <c r="O489" i="1"/>
  <c r="Q484" i="1"/>
  <c r="P482" i="1"/>
  <c r="P475" i="1"/>
  <c r="O473" i="1"/>
  <c r="Q468" i="1"/>
  <c r="P466" i="1"/>
  <c r="O452" i="1"/>
  <c r="Q2" i="1"/>
  <c r="P500" i="1"/>
  <c r="P493" i="1"/>
  <c r="O491" i="1"/>
  <c r="Q486" i="1"/>
  <c r="P484" i="1"/>
  <c r="P477" i="1"/>
  <c r="O475" i="1"/>
  <c r="Q470" i="1"/>
  <c r="P468" i="1"/>
  <c r="P455" i="1"/>
  <c r="Q455" i="1"/>
  <c r="P2" i="1"/>
  <c r="P495" i="1"/>
  <c r="O493" i="1"/>
  <c r="Q488" i="1"/>
  <c r="P486" i="1"/>
  <c r="P479" i="1"/>
  <c r="O477" i="1"/>
  <c r="Q472" i="1"/>
  <c r="P470" i="1"/>
  <c r="P463" i="1"/>
  <c r="P458" i="1"/>
  <c r="O458" i="1"/>
  <c r="P444" i="1"/>
  <c r="Q444" i="1"/>
  <c r="P497" i="1"/>
  <c r="O495" i="1"/>
  <c r="P481" i="1"/>
  <c r="O479" i="1"/>
  <c r="P465" i="1"/>
  <c r="O463" i="1"/>
  <c r="Q460" i="1"/>
  <c r="P447" i="1"/>
  <c r="O447" i="1"/>
  <c r="Q447" i="1"/>
  <c r="P436" i="1"/>
  <c r="Q436" i="1"/>
  <c r="O283" i="1"/>
  <c r="P283" i="1"/>
  <c r="O267" i="1"/>
  <c r="P267" i="1"/>
  <c r="O251" i="1"/>
  <c r="P251" i="1"/>
  <c r="O235" i="1"/>
  <c r="P235" i="1"/>
  <c r="O219" i="1"/>
  <c r="P219" i="1"/>
  <c r="O176" i="1"/>
  <c r="P176" i="1"/>
  <c r="O169" i="1"/>
  <c r="P169" i="1"/>
  <c r="Q169" i="1"/>
  <c r="O160" i="1"/>
  <c r="P160" i="1"/>
  <c r="Q160" i="1"/>
  <c r="O111" i="1"/>
  <c r="P111" i="1"/>
  <c r="Q111" i="1"/>
  <c r="O107" i="1"/>
  <c r="P107" i="1"/>
  <c r="Q107" i="1"/>
  <c r="Q98" i="1"/>
  <c r="O98" i="1"/>
  <c r="P98" i="1"/>
  <c r="O289" i="1"/>
  <c r="P289" i="1"/>
  <c r="O273" i="1"/>
  <c r="P273" i="1"/>
  <c r="O257" i="1"/>
  <c r="P257" i="1"/>
  <c r="O241" i="1"/>
  <c r="P241" i="1"/>
  <c r="O225" i="1"/>
  <c r="P225" i="1"/>
  <c r="P210" i="1"/>
  <c r="Q210" i="1"/>
  <c r="O200" i="1"/>
  <c r="O191" i="1"/>
  <c r="P191" i="1"/>
  <c r="O185" i="1"/>
  <c r="P185" i="1"/>
  <c r="Q185" i="1"/>
  <c r="O168" i="1"/>
  <c r="P168" i="1"/>
  <c r="Q168" i="1"/>
  <c r="O150" i="1"/>
  <c r="P150" i="1"/>
  <c r="O279" i="1"/>
  <c r="P279" i="1"/>
  <c r="O263" i="1"/>
  <c r="P263" i="1"/>
  <c r="O247" i="1"/>
  <c r="P247" i="1"/>
  <c r="O231" i="1"/>
  <c r="P231" i="1"/>
  <c r="O179" i="1"/>
  <c r="P179" i="1"/>
  <c r="Q154" i="1"/>
  <c r="O154" i="1"/>
  <c r="P154" i="1"/>
  <c r="O149" i="1"/>
  <c r="P149" i="1"/>
  <c r="Q149" i="1"/>
  <c r="O119" i="1"/>
  <c r="P119" i="1"/>
  <c r="Q119" i="1"/>
  <c r="O92" i="1"/>
  <c r="P92" i="1"/>
  <c r="O78" i="1"/>
  <c r="P78" i="1"/>
  <c r="Q78" i="1"/>
  <c r="O30" i="1"/>
  <c r="P30" i="1"/>
  <c r="Q30" i="1"/>
  <c r="Q448" i="1"/>
  <c r="Q440" i="1"/>
  <c r="Q432" i="1"/>
  <c r="Q424" i="1"/>
  <c r="Q416" i="1"/>
  <c r="Q408" i="1"/>
  <c r="Q400" i="1"/>
  <c r="Q392" i="1"/>
  <c r="Q384" i="1"/>
  <c r="Q376" i="1"/>
  <c r="Q368" i="1"/>
  <c r="Q360" i="1"/>
  <c r="Q352" i="1"/>
  <c r="Q344" i="1"/>
  <c r="Q336" i="1"/>
  <c r="Q328" i="1"/>
  <c r="Q320" i="1"/>
  <c r="Q312" i="1"/>
  <c r="Q304" i="1"/>
  <c r="Q296" i="1"/>
  <c r="O285" i="1"/>
  <c r="P285" i="1"/>
  <c r="Q278" i="1"/>
  <c r="O269" i="1"/>
  <c r="P269" i="1"/>
  <c r="Q262" i="1"/>
  <c r="O253" i="1"/>
  <c r="P253" i="1"/>
  <c r="Q246" i="1"/>
  <c r="O237" i="1"/>
  <c r="P237" i="1"/>
  <c r="Q230" i="1"/>
  <c r="O221" i="1"/>
  <c r="P221" i="1"/>
  <c r="Q214" i="1"/>
  <c r="O209" i="1"/>
  <c r="Q209" i="1"/>
  <c r="O203" i="1"/>
  <c r="Q203" i="1"/>
  <c r="P194" i="1"/>
  <c r="Q194" i="1"/>
  <c r="O148" i="1"/>
  <c r="P148" i="1"/>
  <c r="Q148" i="1"/>
  <c r="O137" i="1"/>
  <c r="P137" i="1"/>
  <c r="O105" i="1"/>
  <c r="P105" i="1"/>
  <c r="Q105" i="1"/>
  <c r="O96" i="1"/>
  <c r="P96" i="1"/>
  <c r="Q96" i="1"/>
  <c r="Q461" i="1"/>
  <c r="Q453" i="1"/>
  <c r="O448" i="1"/>
  <c r="Q445" i="1"/>
  <c r="O440" i="1"/>
  <c r="Q437" i="1"/>
  <c r="O432" i="1"/>
  <c r="Q429" i="1"/>
  <c r="O424" i="1"/>
  <c r="Q421" i="1"/>
  <c r="O416" i="1"/>
  <c r="Q413" i="1"/>
  <c r="O408" i="1"/>
  <c r="Q405" i="1"/>
  <c r="O400" i="1"/>
  <c r="Q397" i="1"/>
  <c r="O392" i="1"/>
  <c r="Q389" i="1"/>
  <c r="O384" i="1"/>
  <c r="Q381" i="1"/>
  <c r="O376" i="1"/>
  <c r="Q373" i="1"/>
  <c r="O368" i="1"/>
  <c r="Q365" i="1"/>
  <c r="O360" i="1"/>
  <c r="Q357" i="1"/>
  <c r="O352" i="1"/>
  <c r="Q349" i="1"/>
  <c r="O344" i="1"/>
  <c r="Q341" i="1"/>
  <c r="O336" i="1"/>
  <c r="Q333" i="1"/>
  <c r="O328" i="1"/>
  <c r="Q325" i="1"/>
  <c r="O320" i="1"/>
  <c r="Q317" i="1"/>
  <c r="O312" i="1"/>
  <c r="Q309" i="1"/>
  <c r="O304" i="1"/>
  <c r="Q301" i="1"/>
  <c r="O296" i="1"/>
  <c r="Q293" i="1"/>
  <c r="Q284" i="1"/>
  <c r="O278" i="1"/>
  <c r="O275" i="1"/>
  <c r="P275" i="1"/>
  <c r="Q268" i="1"/>
  <c r="O262" i="1"/>
  <c r="O259" i="1"/>
  <c r="P259" i="1"/>
  <c r="Q252" i="1"/>
  <c r="O246" i="1"/>
  <c r="O243" i="1"/>
  <c r="P243" i="1"/>
  <c r="Q236" i="1"/>
  <c r="O230" i="1"/>
  <c r="O227" i="1"/>
  <c r="P227" i="1"/>
  <c r="Q220" i="1"/>
  <c r="P214" i="1"/>
  <c r="P202" i="1"/>
  <c r="P178" i="1"/>
  <c r="Q178" i="1"/>
  <c r="O163" i="1"/>
  <c r="P163" i="1"/>
  <c r="Q163" i="1"/>
  <c r="O104" i="1"/>
  <c r="P104" i="1"/>
  <c r="Q104" i="1"/>
  <c r="O53" i="1"/>
  <c r="P53" i="1"/>
  <c r="Q53" i="1"/>
  <c r="O11" i="1"/>
  <c r="P11" i="1"/>
  <c r="Q11" i="1"/>
  <c r="Q402" i="1"/>
  <c r="Q394" i="1"/>
  <c r="Q386" i="1"/>
  <c r="Q378" i="1"/>
  <c r="Q370" i="1"/>
  <c r="Q362" i="1"/>
  <c r="O357" i="1"/>
  <c r="Q354" i="1"/>
  <c r="O349" i="1"/>
  <c r="Q346" i="1"/>
  <c r="O341" i="1"/>
  <c r="Q338" i="1"/>
  <c r="O333" i="1"/>
  <c r="Q330" i="1"/>
  <c r="O325" i="1"/>
  <c r="Q322" i="1"/>
  <c r="O317" i="1"/>
  <c r="Q314" i="1"/>
  <c r="O309" i="1"/>
  <c r="Q306" i="1"/>
  <c r="O301" i="1"/>
  <c r="Q298" i="1"/>
  <c r="O293" i="1"/>
  <c r="Q290" i="1"/>
  <c r="O281" i="1"/>
  <c r="P281" i="1"/>
  <c r="Q274" i="1"/>
  <c r="O265" i="1"/>
  <c r="P265" i="1"/>
  <c r="Q258" i="1"/>
  <c r="O249" i="1"/>
  <c r="P249" i="1"/>
  <c r="Q242" i="1"/>
  <c r="O233" i="1"/>
  <c r="P233" i="1"/>
  <c r="Q226" i="1"/>
  <c r="O217" i="1"/>
  <c r="P217" i="1"/>
  <c r="Q211" i="1"/>
  <c r="O208" i="1"/>
  <c r="P208" i="1"/>
  <c r="O202" i="1"/>
  <c r="O193" i="1"/>
  <c r="Q193" i="1"/>
  <c r="O187" i="1"/>
  <c r="Q187" i="1"/>
  <c r="O171" i="1"/>
  <c r="P171" i="1"/>
  <c r="Q171" i="1"/>
  <c r="Q162" i="1"/>
  <c r="O162" i="1"/>
  <c r="P162" i="1"/>
  <c r="O113" i="1"/>
  <c r="P113" i="1"/>
  <c r="Q113" i="1"/>
  <c r="Q90" i="1"/>
  <c r="O90" i="1"/>
  <c r="P90" i="1"/>
  <c r="O47" i="1"/>
  <c r="P47" i="1"/>
  <c r="Q47" i="1"/>
  <c r="O450" i="1"/>
  <c r="O442" i="1"/>
  <c r="O434" i="1"/>
  <c r="O426" i="1"/>
  <c r="O418" i="1"/>
  <c r="Q415" i="1"/>
  <c r="O410" i="1"/>
  <c r="Q407" i="1"/>
  <c r="O402" i="1"/>
  <c r="Q399" i="1"/>
  <c r="O394" i="1"/>
  <c r="Q391" i="1"/>
  <c r="O386" i="1"/>
  <c r="Q383" i="1"/>
  <c r="O378" i="1"/>
  <c r="Q375" i="1"/>
  <c r="O370" i="1"/>
  <c r="Q367" i="1"/>
  <c r="O362" i="1"/>
  <c r="Q359" i="1"/>
  <c r="O354" i="1"/>
  <c r="Q351" i="1"/>
  <c r="O346" i="1"/>
  <c r="Q343" i="1"/>
  <c r="O338" i="1"/>
  <c r="Q335" i="1"/>
  <c r="O330" i="1"/>
  <c r="Q327" i="1"/>
  <c r="O322" i="1"/>
  <c r="Q319" i="1"/>
  <c r="O314" i="1"/>
  <c r="Q311" i="1"/>
  <c r="O306" i="1"/>
  <c r="Q303" i="1"/>
  <c r="O298" i="1"/>
  <c r="Q295" i="1"/>
  <c r="O290" i="1"/>
  <c r="O287" i="1"/>
  <c r="P287" i="1"/>
  <c r="Q280" i="1"/>
  <c r="O274" i="1"/>
  <c r="O271" i="1"/>
  <c r="P271" i="1"/>
  <c r="Q264" i="1"/>
  <c r="O258" i="1"/>
  <c r="O255" i="1"/>
  <c r="P255" i="1"/>
  <c r="Q248" i="1"/>
  <c r="O242" i="1"/>
  <c r="O239" i="1"/>
  <c r="P239" i="1"/>
  <c r="Q232" i="1"/>
  <c r="O226" i="1"/>
  <c r="O223" i="1"/>
  <c r="P223" i="1"/>
  <c r="Q216" i="1"/>
  <c r="P211" i="1"/>
  <c r="P186" i="1"/>
  <c r="O143" i="1"/>
  <c r="P143" i="1"/>
  <c r="O125" i="1"/>
  <c r="P125" i="1"/>
  <c r="Q125" i="1"/>
  <c r="O117" i="1"/>
  <c r="P117" i="1"/>
  <c r="Q117" i="1"/>
  <c r="O84" i="1"/>
  <c r="P84" i="1"/>
  <c r="Q84" i="1"/>
  <c r="O27" i="1"/>
  <c r="P27" i="1"/>
  <c r="Q27" i="1"/>
  <c r="O14" i="1"/>
  <c r="P14" i="1"/>
  <c r="Q14" i="1"/>
  <c r="Q428" i="1"/>
  <c r="Q420" i="1"/>
  <c r="O415" i="1"/>
  <c r="Q412" i="1"/>
  <c r="O407" i="1"/>
  <c r="Q404" i="1"/>
  <c r="O399" i="1"/>
  <c r="Q396" i="1"/>
  <c r="O391" i="1"/>
  <c r="Q388" i="1"/>
  <c r="O383" i="1"/>
  <c r="Q380" i="1"/>
  <c r="O375" i="1"/>
  <c r="Q372" i="1"/>
  <c r="O367" i="1"/>
  <c r="Q364" i="1"/>
  <c r="O359" i="1"/>
  <c r="Q356" i="1"/>
  <c r="O351" i="1"/>
  <c r="Q348" i="1"/>
  <c r="O343" i="1"/>
  <c r="Q340" i="1"/>
  <c r="O335" i="1"/>
  <c r="Q332" i="1"/>
  <c r="O327" i="1"/>
  <c r="Q324" i="1"/>
  <c r="O319" i="1"/>
  <c r="Q316" i="1"/>
  <c r="O311" i="1"/>
  <c r="Q308" i="1"/>
  <c r="O303" i="1"/>
  <c r="Q300" i="1"/>
  <c r="O295" i="1"/>
  <c r="Q292" i="1"/>
  <c r="Q286" i="1"/>
  <c r="Q283" i="1"/>
  <c r="O280" i="1"/>
  <c r="O277" i="1"/>
  <c r="P277" i="1"/>
  <c r="Q270" i="1"/>
  <c r="Q267" i="1"/>
  <c r="O264" i="1"/>
  <c r="O261" i="1"/>
  <c r="P261" i="1"/>
  <c r="Q254" i="1"/>
  <c r="Q251" i="1"/>
  <c r="O248" i="1"/>
  <c r="O245" i="1"/>
  <c r="P245" i="1"/>
  <c r="Q238" i="1"/>
  <c r="Q235" i="1"/>
  <c r="O232" i="1"/>
  <c r="O229" i="1"/>
  <c r="P229" i="1"/>
  <c r="Q222" i="1"/>
  <c r="Q219" i="1"/>
  <c r="O216" i="1"/>
  <c r="O207" i="1"/>
  <c r="P207" i="1"/>
  <c r="O201" i="1"/>
  <c r="P201" i="1"/>
  <c r="Q201" i="1"/>
  <c r="Q195" i="1"/>
  <c r="O192" i="1"/>
  <c r="P192" i="1"/>
  <c r="O186" i="1"/>
  <c r="Q182" i="1"/>
  <c r="Q176" i="1"/>
  <c r="O156" i="1"/>
  <c r="P156" i="1"/>
  <c r="O142" i="1"/>
  <c r="P142" i="1"/>
  <c r="Q142" i="1"/>
  <c r="O99" i="1"/>
  <c r="P99" i="1"/>
  <c r="Q99" i="1"/>
  <c r="O41" i="1"/>
  <c r="P41" i="1"/>
  <c r="Q41" i="1"/>
  <c r="P215" i="1"/>
  <c r="P199" i="1"/>
  <c r="P183" i="1"/>
  <c r="O141" i="1"/>
  <c r="P141" i="1"/>
  <c r="Q141" i="1"/>
  <c r="O135" i="1"/>
  <c r="P135" i="1"/>
  <c r="O129" i="1"/>
  <c r="P129" i="1"/>
  <c r="O123" i="1"/>
  <c r="P123" i="1"/>
  <c r="Q116" i="1"/>
  <c r="Q110" i="1"/>
  <c r="P86" i="1"/>
  <c r="O77" i="1"/>
  <c r="P77" i="1"/>
  <c r="Q77" i="1"/>
  <c r="O71" i="1"/>
  <c r="P71" i="1"/>
  <c r="O65" i="1"/>
  <c r="P65" i="1"/>
  <c r="O59" i="1"/>
  <c r="P59" i="1"/>
  <c r="Q52" i="1"/>
  <c r="Q46" i="1"/>
  <c r="Q40" i="1"/>
  <c r="P29" i="1"/>
  <c r="O23" i="1"/>
  <c r="O20" i="1"/>
  <c r="P20" i="1"/>
  <c r="O17" i="1"/>
  <c r="O7" i="1"/>
  <c r="O4" i="1"/>
  <c r="P4" i="1"/>
  <c r="O34" i="1"/>
  <c r="O165" i="1"/>
  <c r="P165" i="1"/>
  <c r="Q165" i="1"/>
  <c r="O159" i="1"/>
  <c r="P159" i="1"/>
  <c r="O153" i="1"/>
  <c r="P153" i="1"/>
  <c r="O147" i="1"/>
  <c r="P147" i="1"/>
  <c r="Q128" i="1"/>
  <c r="P122" i="1"/>
  <c r="O101" i="1"/>
  <c r="P101" i="1"/>
  <c r="Q101" i="1"/>
  <c r="O95" i="1"/>
  <c r="P95" i="1"/>
  <c r="O89" i="1"/>
  <c r="P89" i="1"/>
  <c r="O83" i="1"/>
  <c r="P83" i="1"/>
  <c r="Q64" i="1"/>
  <c r="P58" i="1"/>
  <c r="P40" i="1"/>
  <c r="O37" i="1"/>
  <c r="P37" i="1"/>
  <c r="Q37" i="1"/>
  <c r="O29" i="1"/>
  <c r="O26" i="1"/>
  <c r="P26" i="1"/>
  <c r="Q19" i="1"/>
  <c r="O61" i="1"/>
  <c r="P61" i="1"/>
  <c r="Q61" i="1"/>
  <c r="O55" i="1"/>
  <c r="P55" i="1"/>
  <c r="O49" i="1"/>
  <c r="P49" i="1"/>
  <c r="O43" i="1"/>
  <c r="P43" i="1"/>
  <c r="O16" i="1"/>
  <c r="P16" i="1"/>
  <c r="Q16" i="1"/>
  <c r="O131" i="1"/>
  <c r="P131" i="1"/>
  <c r="O85" i="1"/>
  <c r="P85" i="1"/>
  <c r="Q85" i="1"/>
  <c r="O79" i="1"/>
  <c r="P79" i="1"/>
  <c r="O73" i="1"/>
  <c r="P73" i="1"/>
  <c r="O67" i="1"/>
  <c r="P67" i="1"/>
  <c r="O22" i="1"/>
  <c r="P22" i="1"/>
  <c r="O6" i="1"/>
  <c r="P6" i="1"/>
  <c r="Q177" i="1"/>
  <c r="P175" i="1"/>
  <c r="O170" i="1"/>
  <c r="O167" i="1"/>
  <c r="P167" i="1"/>
  <c r="O161" i="1"/>
  <c r="P161" i="1"/>
  <c r="O155" i="1"/>
  <c r="P155" i="1"/>
  <c r="Q136" i="1"/>
  <c r="P130" i="1"/>
  <c r="P112" i="1"/>
  <c r="O109" i="1"/>
  <c r="P109" i="1"/>
  <c r="Q109" i="1"/>
  <c r="O106" i="1"/>
  <c r="O103" i="1"/>
  <c r="P103" i="1"/>
  <c r="O97" i="1"/>
  <c r="P97" i="1"/>
  <c r="O91" i="1"/>
  <c r="P91" i="1"/>
  <c r="Q72" i="1"/>
  <c r="P66" i="1"/>
  <c r="P60" i="1"/>
  <c r="P48" i="1"/>
  <c r="O45" i="1"/>
  <c r="P45" i="1"/>
  <c r="Q45" i="1"/>
  <c r="O42" i="1"/>
  <c r="O39" i="1"/>
  <c r="P39" i="1"/>
  <c r="O28" i="1"/>
  <c r="P28" i="1"/>
  <c r="O15" i="1"/>
  <c r="O12" i="1"/>
  <c r="P12" i="1"/>
  <c r="O133" i="1"/>
  <c r="P133" i="1"/>
  <c r="Q133" i="1"/>
  <c r="O127" i="1"/>
  <c r="P127" i="1"/>
  <c r="O121" i="1"/>
  <c r="P121" i="1"/>
  <c r="O115" i="1"/>
  <c r="P115" i="1"/>
  <c r="P72" i="1"/>
  <c r="O69" i="1"/>
  <c r="P69" i="1"/>
  <c r="Q69" i="1"/>
  <c r="O66" i="1"/>
  <c r="O63" i="1"/>
  <c r="P63" i="1"/>
  <c r="O57" i="1"/>
  <c r="P57" i="1"/>
  <c r="O51" i="1"/>
  <c r="P51" i="1"/>
  <c r="O157" i="1"/>
  <c r="P157" i="1"/>
  <c r="Q157" i="1"/>
  <c r="O151" i="1"/>
  <c r="P151" i="1"/>
  <c r="O145" i="1"/>
  <c r="P145" i="1"/>
  <c r="O139" i="1"/>
  <c r="P139" i="1"/>
  <c r="O93" i="1"/>
  <c r="P93" i="1"/>
  <c r="Q93" i="1"/>
  <c r="O87" i="1"/>
  <c r="P87" i="1"/>
  <c r="O81" i="1"/>
  <c r="P81" i="1"/>
  <c r="O75" i="1"/>
  <c r="P75" i="1"/>
  <c r="Q56" i="1"/>
  <c r="P50" i="1"/>
  <c r="O24" i="1"/>
  <c r="P24" i="1"/>
  <c r="Q24" i="1"/>
  <c r="O8" i="1"/>
  <c r="P8" i="1"/>
  <c r="Q8" i="1"/>
  <c r="O33" i="1"/>
  <c r="P33" i="1"/>
  <c r="O18" i="1"/>
  <c r="P18" i="1"/>
  <c r="O10" i="1"/>
  <c r="P10" i="1"/>
  <c r="O35" i="1"/>
  <c r="P35" i="1"/>
  <c r="O32" i="1"/>
  <c r="P31" i="1"/>
  <c r="O2" i="10" l="1"/>
  <c r="O3" i="10"/>
  <c r="O4" i="10"/>
</calcChain>
</file>

<file path=xl/sharedStrings.xml><?xml version="1.0" encoding="utf-8"?>
<sst xmlns="http://schemas.openxmlformats.org/spreadsheetml/2006/main" count="3566" uniqueCount="1030">
  <si>
    <t>Matricule</t>
  </si>
  <si>
    <t>Nom</t>
  </si>
  <si>
    <t>Prénom</t>
  </si>
  <si>
    <t>Motif de l'arrêt</t>
  </si>
  <si>
    <t>Patrick</t>
  </si>
  <si>
    <t>Juan</t>
  </si>
  <si>
    <t>Stéphanie</t>
  </si>
  <si>
    <t>Robert</t>
  </si>
  <si>
    <t>Claire</t>
  </si>
  <si>
    <t>Céline</t>
  </si>
  <si>
    <t>Olivier</t>
  </si>
  <si>
    <t>Jérémie</t>
  </si>
  <si>
    <t>Franck</t>
  </si>
  <si>
    <t>Sacha</t>
  </si>
  <si>
    <t>Samantha</t>
  </si>
  <si>
    <t>Samia</t>
  </si>
  <si>
    <t>Omar</t>
  </si>
  <si>
    <t>Fatoumatou</t>
  </si>
  <si>
    <t>Isabelle</t>
  </si>
  <si>
    <t>Laurent</t>
  </si>
  <si>
    <t>Thierry</t>
  </si>
  <si>
    <t>Marie</t>
  </si>
  <si>
    <t>Catherine</t>
  </si>
  <si>
    <t>Cédric</t>
  </si>
  <si>
    <t>Romuald</t>
  </si>
  <si>
    <t>William</t>
  </si>
  <si>
    <t>Sophie</t>
  </si>
  <si>
    <t>H</t>
  </si>
  <si>
    <t>F</t>
  </si>
  <si>
    <t>Pamela</t>
  </si>
  <si>
    <t>Sandrine</t>
  </si>
  <si>
    <t>Sylvie</t>
  </si>
  <si>
    <t>Anne</t>
  </si>
  <si>
    <t>Paul</t>
  </si>
  <si>
    <t>Pascal</t>
  </si>
  <si>
    <t>Pascale</t>
  </si>
  <si>
    <t>Dominique</t>
  </si>
  <si>
    <t>Bernard</t>
  </si>
  <si>
    <t>Eric</t>
  </si>
  <si>
    <t>Ulrich</t>
  </si>
  <si>
    <t>PIERRE</t>
  </si>
  <si>
    <t>Valery</t>
  </si>
  <si>
    <t>Emma</t>
  </si>
  <si>
    <t>GHANEM</t>
  </si>
  <si>
    <t>LEGAIT</t>
  </si>
  <si>
    <t>REINALES</t>
  </si>
  <si>
    <t>WEISSBRODT</t>
  </si>
  <si>
    <t>MARTIN</t>
  </si>
  <si>
    <t>GAZZAL</t>
  </si>
  <si>
    <t>DIAS</t>
  </si>
  <si>
    <t>SOUCADAUCH</t>
  </si>
  <si>
    <t>GUICHARD</t>
  </si>
  <si>
    <t>AUFFRET</t>
  </si>
  <si>
    <t>IANNACCONE</t>
  </si>
  <si>
    <t>BRIAL</t>
  </si>
  <si>
    <t>DELRUE</t>
  </si>
  <si>
    <t>GUILLEMIN</t>
  </si>
  <si>
    <t>BENGOURINA</t>
  </si>
  <si>
    <t>FEUNTEUN</t>
  </si>
  <si>
    <t>CHUSSEAU</t>
  </si>
  <si>
    <t>DELACHAUX</t>
  </si>
  <si>
    <t>NICOLAS</t>
  </si>
  <si>
    <t>GUILLON</t>
  </si>
  <si>
    <t>LE BLANC</t>
  </si>
  <si>
    <t>GHERMI</t>
  </si>
  <si>
    <t>SCHOTT</t>
  </si>
  <si>
    <t>FAURE</t>
  </si>
  <si>
    <t>MEDINA</t>
  </si>
  <si>
    <t>TIREL</t>
  </si>
  <si>
    <t>CUVILLIER</t>
  </si>
  <si>
    <t>PAOLOZZI</t>
  </si>
  <si>
    <t>RONCIERE</t>
  </si>
  <si>
    <t>FRULEUX</t>
  </si>
  <si>
    <t>SCINBAK</t>
  </si>
  <si>
    <t>COURTELLEMONT</t>
  </si>
  <si>
    <t>PERINE</t>
  </si>
  <si>
    <t>TROPNAS</t>
  </si>
  <si>
    <t>NIRLO</t>
  </si>
  <si>
    <t>DUPONT</t>
  </si>
  <si>
    <t>CAILLIER</t>
  </si>
  <si>
    <t>DANOY</t>
  </si>
  <si>
    <t>DESHAYES</t>
  </si>
  <si>
    <t>MARTINOT</t>
  </si>
  <si>
    <t>DE SAINT JEAN</t>
  </si>
  <si>
    <t>BAHRI</t>
  </si>
  <si>
    <t>SOYER</t>
  </si>
  <si>
    <t>COHENDET</t>
  </si>
  <si>
    <t>GUILLARD</t>
  </si>
  <si>
    <t>CARA</t>
  </si>
  <si>
    <t>SOUMARI</t>
  </si>
  <si>
    <t>BOURDJI</t>
  </si>
  <si>
    <t>MICHEL</t>
  </si>
  <si>
    <t>DELVERT MONTIGNY</t>
  </si>
  <si>
    <t>MERCIER</t>
  </si>
  <si>
    <t>MORVAN</t>
  </si>
  <si>
    <t>HENANE</t>
  </si>
  <si>
    <t>PELOUX</t>
  </si>
  <si>
    <t>WESTEEL</t>
  </si>
  <si>
    <t>BURES</t>
  </si>
  <si>
    <t>LELIEVRE</t>
  </si>
  <si>
    <t>AVRIN</t>
  </si>
  <si>
    <t>ROGER</t>
  </si>
  <si>
    <t>IERLANDE</t>
  </si>
  <si>
    <t>BERTHUY</t>
  </si>
  <si>
    <t>DUFRENOY</t>
  </si>
  <si>
    <t>LUGAND</t>
  </si>
  <si>
    <t>WATELLET</t>
  </si>
  <si>
    <t>MARTINS</t>
  </si>
  <si>
    <t>PAILLOUX</t>
  </si>
  <si>
    <t>SANQUER</t>
  </si>
  <si>
    <t>JAMMET</t>
  </si>
  <si>
    <t>NDONGO ANGOULLA</t>
  </si>
  <si>
    <t>DUR</t>
  </si>
  <si>
    <t>VASSEUR</t>
  </si>
  <si>
    <t>SOURY</t>
  </si>
  <si>
    <t>DUMON</t>
  </si>
  <si>
    <t>SAUER</t>
  </si>
  <si>
    <t>DANG TRAN</t>
  </si>
  <si>
    <t>OUIRINI</t>
  </si>
  <si>
    <t>MACIN</t>
  </si>
  <si>
    <t>MERA</t>
  </si>
  <si>
    <t>LOHIER</t>
  </si>
  <si>
    <t>VILLEMONT</t>
  </si>
  <si>
    <t>RENAULT</t>
  </si>
  <si>
    <t>LAVEAU</t>
  </si>
  <si>
    <t>MESROUR</t>
  </si>
  <si>
    <t>PERON MORA</t>
  </si>
  <si>
    <t>GOUDIABY</t>
  </si>
  <si>
    <t>HAMIDI</t>
  </si>
  <si>
    <t>WALLA</t>
  </si>
  <si>
    <t>KAMOLERA</t>
  </si>
  <si>
    <t>LOYER</t>
  </si>
  <si>
    <t>CARIDADE</t>
  </si>
  <si>
    <t>WEBER</t>
  </si>
  <si>
    <t>CAZALON</t>
  </si>
  <si>
    <t>TALVA</t>
  </si>
  <si>
    <t>GUEMBAR</t>
  </si>
  <si>
    <t>FOUQUET</t>
  </si>
  <si>
    <t>DEGUISNE</t>
  </si>
  <si>
    <t>GILLOT</t>
  </si>
  <si>
    <t>BORNIER</t>
  </si>
  <si>
    <t>RYBARCZYK</t>
  </si>
  <si>
    <t>PLAQUET</t>
  </si>
  <si>
    <t>LEGER</t>
  </si>
  <si>
    <t>DORSEMAINE</t>
  </si>
  <si>
    <t>DUFAY</t>
  </si>
  <si>
    <t>GAC</t>
  </si>
  <si>
    <t>SLIWINSKI</t>
  </si>
  <si>
    <t>MAURAND</t>
  </si>
  <si>
    <t>GARCIA</t>
  </si>
  <si>
    <t>MASSON</t>
  </si>
  <si>
    <t>MANYARI</t>
  </si>
  <si>
    <t>BUSSY</t>
  </si>
  <si>
    <t>EL HEJRAOUI</t>
  </si>
  <si>
    <t>HIRTZLER</t>
  </si>
  <si>
    <t>ZITOUNI</t>
  </si>
  <si>
    <t>CRIOU</t>
  </si>
  <si>
    <t>DOMINGUEZ</t>
  </si>
  <si>
    <t>BERTRAND</t>
  </si>
  <si>
    <t>KAMALI</t>
  </si>
  <si>
    <t>PINA GRANADO</t>
  </si>
  <si>
    <t>FLOURY</t>
  </si>
  <si>
    <t>GUELLAUD</t>
  </si>
  <si>
    <t>DOMINICI</t>
  </si>
  <si>
    <t>BARRY</t>
  </si>
  <si>
    <t>DUVERGER</t>
  </si>
  <si>
    <t>FESSARD</t>
  </si>
  <si>
    <t>MORADEL</t>
  </si>
  <si>
    <t>NAIT MESSAOUD</t>
  </si>
  <si>
    <t>DELATOUR</t>
  </si>
  <si>
    <t>EZZOUITINI</t>
  </si>
  <si>
    <t>GAPAIX</t>
  </si>
  <si>
    <t>TKACZ</t>
  </si>
  <si>
    <t>GHANNOU</t>
  </si>
  <si>
    <t>TRAZZINI</t>
  </si>
  <si>
    <t>DESFORGES</t>
  </si>
  <si>
    <t>COLLOMBET</t>
  </si>
  <si>
    <t>BERBUDEAU</t>
  </si>
  <si>
    <t>LE</t>
  </si>
  <si>
    <t>MAYELA</t>
  </si>
  <si>
    <t>NOEL</t>
  </si>
  <si>
    <t>BENNANA</t>
  </si>
  <si>
    <t>HAMOU TAHRA</t>
  </si>
  <si>
    <t>OUGRIRANE</t>
  </si>
  <si>
    <t>BOUSQUET</t>
  </si>
  <si>
    <t>CAILTEAU</t>
  </si>
  <si>
    <t>DELBAERE</t>
  </si>
  <si>
    <t>DUHAMEL</t>
  </si>
  <si>
    <t>DELORME</t>
  </si>
  <si>
    <t>MEISSNER</t>
  </si>
  <si>
    <t>IKHLEF</t>
  </si>
  <si>
    <t>NEGRONI</t>
  </si>
  <si>
    <t>DIENG</t>
  </si>
  <si>
    <t>NIRO</t>
  </si>
  <si>
    <t>SAINT OMER</t>
  </si>
  <si>
    <t>THIBAUDEAU</t>
  </si>
  <si>
    <t>MAWAWA</t>
  </si>
  <si>
    <t>JAUBOURG</t>
  </si>
  <si>
    <t>FANCHON</t>
  </si>
  <si>
    <t>KAKKAS</t>
  </si>
  <si>
    <t>KADILA</t>
  </si>
  <si>
    <t>RAMDANI</t>
  </si>
  <si>
    <t>BANCE</t>
  </si>
  <si>
    <t>PALAISY</t>
  </si>
  <si>
    <t>GAY</t>
  </si>
  <si>
    <t>LOUIS FERDINAND</t>
  </si>
  <si>
    <t>DEGOVE</t>
  </si>
  <si>
    <t>RAMOS</t>
  </si>
  <si>
    <t>DELOUME</t>
  </si>
  <si>
    <t>ZEUDE</t>
  </si>
  <si>
    <t>LORENZO</t>
  </si>
  <si>
    <t>BELBOUAB</t>
  </si>
  <si>
    <t>STRAUSS</t>
  </si>
  <si>
    <t>DIABY</t>
  </si>
  <si>
    <t>MILFORT</t>
  </si>
  <si>
    <t>POIROT</t>
  </si>
  <si>
    <t>GUYON</t>
  </si>
  <si>
    <t>MESSIOUI</t>
  </si>
  <si>
    <t>RETHORE</t>
  </si>
  <si>
    <t>AYME</t>
  </si>
  <si>
    <t>GUAIS</t>
  </si>
  <si>
    <t>ZAHI</t>
  </si>
  <si>
    <t>CHAKROUN</t>
  </si>
  <si>
    <t>RATANAVONG</t>
  </si>
  <si>
    <t>DAUBE</t>
  </si>
  <si>
    <t>MORILLO</t>
  </si>
  <si>
    <t>BEN SALHA</t>
  </si>
  <si>
    <t>ASHRAF</t>
  </si>
  <si>
    <t>CARTIER</t>
  </si>
  <si>
    <t>CHATELLE</t>
  </si>
  <si>
    <t>DELGADO</t>
  </si>
  <si>
    <t>GERIN WIERING</t>
  </si>
  <si>
    <t>MARCHAL</t>
  </si>
  <si>
    <t>THIBAULT</t>
  </si>
  <si>
    <t>PEREIRA</t>
  </si>
  <si>
    <t>AFERIAT</t>
  </si>
  <si>
    <t>BALLIEU</t>
  </si>
  <si>
    <t>KREDE</t>
  </si>
  <si>
    <t>MAREGA</t>
  </si>
  <si>
    <t>BUENO</t>
  </si>
  <si>
    <t>GALOUX</t>
  </si>
  <si>
    <t>BRANDT</t>
  </si>
  <si>
    <t>DE OLIVEIRA</t>
  </si>
  <si>
    <t>GAUTHIER</t>
  </si>
  <si>
    <t>POSSON</t>
  </si>
  <si>
    <t>CHARBIT</t>
  </si>
  <si>
    <t>ROULLIN</t>
  </si>
  <si>
    <t>DAUFOUR</t>
  </si>
  <si>
    <t>DORNET</t>
  </si>
  <si>
    <t>DUVAL DONAS</t>
  </si>
  <si>
    <t>DUEZ</t>
  </si>
  <si>
    <t>LUNION</t>
  </si>
  <si>
    <t>DELBECQ</t>
  </si>
  <si>
    <t>SAPIS</t>
  </si>
  <si>
    <t>FLEURISSON</t>
  </si>
  <si>
    <t>NEEL</t>
  </si>
  <si>
    <t>THERY</t>
  </si>
  <si>
    <t>MEUNIER</t>
  </si>
  <si>
    <t>COLETTIS</t>
  </si>
  <si>
    <t>DIRIE</t>
  </si>
  <si>
    <t>LAU</t>
  </si>
  <si>
    <t>VOYEUX</t>
  </si>
  <si>
    <t>DIABIRA</t>
  </si>
  <si>
    <t>FAROT</t>
  </si>
  <si>
    <t>BLOQUET</t>
  </si>
  <si>
    <t>DELAVEAU</t>
  </si>
  <si>
    <t>DJAMBO</t>
  </si>
  <si>
    <t>VIROLLE</t>
  </si>
  <si>
    <t>DUONG</t>
  </si>
  <si>
    <t>MESIERE</t>
  </si>
  <si>
    <t>GNANAPRABAHARANE</t>
  </si>
  <si>
    <t>DJEAPREGASSAME</t>
  </si>
  <si>
    <t>COUVE</t>
  </si>
  <si>
    <t>DEMANT</t>
  </si>
  <si>
    <t>DELAHAIE</t>
  </si>
  <si>
    <t>HUILLIER</t>
  </si>
  <si>
    <t>SCHMIDT</t>
  </si>
  <si>
    <t>BAUDRON</t>
  </si>
  <si>
    <t>HAMISSI</t>
  </si>
  <si>
    <t>BRICHET</t>
  </si>
  <si>
    <t>ELIDRISSI</t>
  </si>
  <si>
    <t>AMIRKAVEH</t>
  </si>
  <si>
    <t>MONTOYA</t>
  </si>
  <si>
    <t>ESGUN</t>
  </si>
  <si>
    <t>FOURNIER</t>
  </si>
  <si>
    <t>TADJER</t>
  </si>
  <si>
    <t>DIAKHITE</t>
  </si>
  <si>
    <t>HUCHET</t>
  </si>
  <si>
    <t>LEMARCHAND</t>
  </si>
  <si>
    <t>LUAMBA</t>
  </si>
  <si>
    <t>ZEMOUR</t>
  </si>
  <si>
    <t>SIFFLEUR</t>
  </si>
  <si>
    <t>SUISSA</t>
  </si>
  <si>
    <t>AGESILAS</t>
  </si>
  <si>
    <t>FRANCOIS</t>
  </si>
  <si>
    <t>POIDEVIN</t>
  </si>
  <si>
    <t>BEAUDELOT</t>
  </si>
  <si>
    <t>MONNET</t>
  </si>
  <si>
    <t>TRAVERSO</t>
  </si>
  <si>
    <t>HENRIET</t>
  </si>
  <si>
    <t>CORTEZ</t>
  </si>
  <si>
    <t>BOUCHIKHI</t>
  </si>
  <si>
    <t>BELLAYER</t>
  </si>
  <si>
    <t>MABILLE</t>
  </si>
  <si>
    <t>VANACKER</t>
  </si>
  <si>
    <t>SILUE</t>
  </si>
  <si>
    <t>BANH</t>
  </si>
  <si>
    <t>DARRE</t>
  </si>
  <si>
    <t>CITRON</t>
  </si>
  <si>
    <t>BENCHELIHA</t>
  </si>
  <si>
    <t>GOLEBIEWSKI</t>
  </si>
  <si>
    <t>DUBOIS</t>
  </si>
  <si>
    <t>BAUCHET</t>
  </si>
  <si>
    <t>TANASIUC</t>
  </si>
  <si>
    <t>BALLANDRAS</t>
  </si>
  <si>
    <t>HASSAINE</t>
  </si>
  <si>
    <t>BRUN</t>
  </si>
  <si>
    <t>BAYKALOGLU</t>
  </si>
  <si>
    <t>LLORENS</t>
  </si>
  <si>
    <t>DIRUIT</t>
  </si>
  <si>
    <t>BEDIC</t>
  </si>
  <si>
    <t>ROYENS</t>
  </si>
  <si>
    <t>BOCHON</t>
  </si>
  <si>
    <t>COUFFRANT</t>
  </si>
  <si>
    <t>VANDEVILLE</t>
  </si>
  <si>
    <t>VITAL</t>
  </si>
  <si>
    <t>PRESLE</t>
  </si>
  <si>
    <t>LEROUX</t>
  </si>
  <si>
    <t>OUYED</t>
  </si>
  <si>
    <t>MERLIN</t>
  </si>
  <si>
    <t>SPARTACUS</t>
  </si>
  <si>
    <t>ANDRES CORTES</t>
  </si>
  <si>
    <t>GALAND</t>
  </si>
  <si>
    <t>SARRASIN</t>
  </si>
  <si>
    <t>PRIGENT</t>
  </si>
  <si>
    <t>MOREL</t>
  </si>
  <si>
    <t>DUEYMES</t>
  </si>
  <si>
    <t>BATY</t>
  </si>
  <si>
    <t>D ANDREA</t>
  </si>
  <si>
    <t>THIERRY</t>
  </si>
  <si>
    <t>KOUDRINE</t>
  </si>
  <si>
    <t>SINGH</t>
  </si>
  <si>
    <t>DITCHI</t>
  </si>
  <si>
    <t>ARKACHE</t>
  </si>
  <si>
    <t>TROUVEE</t>
  </si>
  <si>
    <t>BERHAL</t>
  </si>
  <si>
    <t>BENBRAHIM</t>
  </si>
  <si>
    <t>MUSTAPHA</t>
  </si>
  <si>
    <t>YAZIDI</t>
  </si>
  <si>
    <t>LIMOUDTORA</t>
  </si>
  <si>
    <t>DE ROSA</t>
  </si>
  <si>
    <t>JOBLIN</t>
  </si>
  <si>
    <t>TAHIRI</t>
  </si>
  <si>
    <t>SIMON</t>
  </si>
  <si>
    <t>BOULAY</t>
  </si>
  <si>
    <t>NADANASABAPATHY</t>
  </si>
  <si>
    <t>FOLLIN</t>
  </si>
  <si>
    <t>LENOIR</t>
  </si>
  <si>
    <t>XAVIER SENA</t>
  </si>
  <si>
    <t>BRUSAU</t>
  </si>
  <si>
    <t>PROVOST</t>
  </si>
  <si>
    <t>CUVELIER</t>
  </si>
  <si>
    <t>PORTIER</t>
  </si>
  <si>
    <t>MALI</t>
  </si>
  <si>
    <t>KAMANGO</t>
  </si>
  <si>
    <t>FERNANDES</t>
  </si>
  <si>
    <t>KECHIT</t>
  </si>
  <si>
    <t>MUTOBA</t>
  </si>
  <si>
    <t>DUMONT</t>
  </si>
  <si>
    <t>BERHILI</t>
  </si>
  <si>
    <t>TOUCH</t>
  </si>
  <si>
    <t>YILDIZ</t>
  </si>
  <si>
    <t>COMPAGNON</t>
  </si>
  <si>
    <t>DEPAGNIAT</t>
  </si>
  <si>
    <t>GARCIA TAVARES</t>
  </si>
  <si>
    <t>DA CUNHA</t>
  </si>
  <si>
    <t>DE ALMEIDA</t>
  </si>
  <si>
    <t>POULY</t>
  </si>
  <si>
    <t>TRISTANT</t>
  </si>
  <si>
    <t>BASTIEN</t>
  </si>
  <si>
    <t>ULANGCA</t>
  </si>
  <si>
    <t>SOUPIROT</t>
  </si>
  <si>
    <t>TROQUEREAU</t>
  </si>
  <si>
    <t>VAJOUMOUNIEN</t>
  </si>
  <si>
    <t>VASSANT</t>
  </si>
  <si>
    <t>ABICHOU</t>
  </si>
  <si>
    <t>MARIOT</t>
  </si>
  <si>
    <t>KLIMCZAK</t>
  </si>
  <si>
    <t>NAVARRO</t>
  </si>
  <si>
    <t>PAVOINE</t>
  </si>
  <si>
    <t>LARGY</t>
  </si>
  <si>
    <t>LE BIHAN</t>
  </si>
  <si>
    <t>BEAUPERE</t>
  </si>
  <si>
    <t>COURCELLE</t>
  </si>
  <si>
    <t>TALHAS</t>
  </si>
  <si>
    <t>BOUCHAM</t>
  </si>
  <si>
    <t>COLONEAUX</t>
  </si>
  <si>
    <t>YANYANA</t>
  </si>
  <si>
    <t>DE CARVALHO</t>
  </si>
  <si>
    <t>LEROY GUILLARD</t>
  </si>
  <si>
    <t>BARBOSA GONCALVES MAUGER</t>
  </si>
  <si>
    <t>BOGALHO</t>
  </si>
  <si>
    <t>FETHOUNE</t>
  </si>
  <si>
    <t>MARTINS ALVES</t>
  </si>
  <si>
    <t>BILLARD</t>
  </si>
  <si>
    <t>OBERHOLTZ</t>
  </si>
  <si>
    <t>CRABEIL</t>
  </si>
  <si>
    <t>HOEN</t>
  </si>
  <si>
    <t>GAINAND</t>
  </si>
  <si>
    <t>PELHERBE</t>
  </si>
  <si>
    <t>BONGOLO-MOKOSS</t>
  </si>
  <si>
    <t>ATALLAH</t>
  </si>
  <si>
    <t>BERNARD</t>
  </si>
  <si>
    <t>VAN RIJSWIJK</t>
  </si>
  <si>
    <t>CHARNAY</t>
  </si>
  <si>
    <t>RUFFIER</t>
  </si>
  <si>
    <t>SURENA</t>
  </si>
  <si>
    <t>CHAUVIN</t>
  </si>
  <si>
    <t>GOMES</t>
  </si>
  <si>
    <t>SYNAEVE</t>
  </si>
  <si>
    <t>SALIBUR</t>
  </si>
  <si>
    <t>HUSER</t>
  </si>
  <si>
    <t>MOKWA LEMBELE</t>
  </si>
  <si>
    <t>TOLLET</t>
  </si>
  <si>
    <t>MAAZOUL</t>
  </si>
  <si>
    <t>POORJABAR</t>
  </si>
  <si>
    <t>BA</t>
  </si>
  <si>
    <t>AFONSO</t>
  </si>
  <si>
    <t>JOCIC</t>
  </si>
  <si>
    <t>MEKHNACHE</t>
  </si>
  <si>
    <t>LE FELLIC</t>
  </si>
  <si>
    <t>AIT ABBAS</t>
  </si>
  <si>
    <t>PFISTER</t>
  </si>
  <si>
    <t>MINTE</t>
  </si>
  <si>
    <t>VIELLE</t>
  </si>
  <si>
    <t>DOLLET</t>
  </si>
  <si>
    <t>GAUTIER</t>
  </si>
  <si>
    <t>REMILLAC</t>
  </si>
  <si>
    <t>SOAVE</t>
  </si>
  <si>
    <t>BESOMBES</t>
  </si>
  <si>
    <t>DO</t>
  </si>
  <si>
    <t>DORVILMA</t>
  </si>
  <si>
    <t>HIPPOLYTE</t>
  </si>
  <si>
    <t>SAINT FELIX</t>
  </si>
  <si>
    <t>HADJEB</t>
  </si>
  <si>
    <t>BELHADEF</t>
  </si>
  <si>
    <t>LEVEAU</t>
  </si>
  <si>
    <t>BENSANI</t>
  </si>
  <si>
    <t>NIANG</t>
  </si>
  <si>
    <t>BELLEROPHON</t>
  </si>
  <si>
    <t>PANJAMURTHY</t>
  </si>
  <si>
    <t>ROSAMONT</t>
  </si>
  <si>
    <t>CAILLE</t>
  </si>
  <si>
    <t>CUCHILLA MARINO</t>
  </si>
  <si>
    <t>ADREIT</t>
  </si>
  <si>
    <t>MANDUNGU NDJOKU</t>
  </si>
  <si>
    <t>AMELDA</t>
  </si>
  <si>
    <t>GIL GONZALEZ</t>
  </si>
  <si>
    <t>CARNAZZA</t>
  </si>
  <si>
    <t>MORTELMANS</t>
  </si>
  <si>
    <t>VARRET</t>
  </si>
  <si>
    <t>DE SAINT PAUL</t>
  </si>
  <si>
    <t>WILLI</t>
  </si>
  <si>
    <t>BROCHOT</t>
  </si>
  <si>
    <t>BOULZAGUET</t>
  </si>
  <si>
    <t>REZZIK</t>
  </si>
  <si>
    <t>KAMIS</t>
  </si>
  <si>
    <t>LAOUAR</t>
  </si>
  <si>
    <t>BAYOURTHE</t>
  </si>
  <si>
    <t>HUGUET</t>
  </si>
  <si>
    <t>FORTAS</t>
  </si>
  <si>
    <t>RODRIGUES</t>
  </si>
  <si>
    <t>MAHEUT</t>
  </si>
  <si>
    <t>DESSE</t>
  </si>
  <si>
    <t>SAADAOUI</t>
  </si>
  <si>
    <t>LAURENT</t>
  </si>
  <si>
    <t>VALLE</t>
  </si>
  <si>
    <t>GIROGUY</t>
  </si>
  <si>
    <t>FREGONA</t>
  </si>
  <si>
    <t>BOUSSEAU</t>
  </si>
  <si>
    <t>ANDRE</t>
  </si>
  <si>
    <t>MASSANT</t>
  </si>
  <si>
    <t>PRUES</t>
  </si>
  <si>
    <t>CIMINELLI</t>
  </si>
  <si>
    <t>CATICHE</t>
  </si>
  <si>
    <t>TRAN</t>
  </si>
  <si>
    <t>BURNACCI</t>
  </si>
  <si>
    <t>HAINAUT</t>
  </si>
  <si>
    <t>PAIRAULT</t>
  </si>
  <si>
    <t>HENRY</t>
  </si>
  <si>
    <t>TOUNI</t>
  </si>
  <si>
    <t>LE LAY</t>
  </si>
  <si>
    <t>MBAYE</t>
  </si>
  <si>
    <t>DELFOLIE</t>
  </si>
  <si>
    <t>MALLET</t>
  </si>
  <si>
    <t>BLANDIN</t>
  </si>
  <si>
    <t>LUIS</t>
  </si>
  <si>
    <t>ANNA</t>
  </si>
  <si>
    <t>PESTANA</t>
  </si>
  <si>
    <t>VANNEY</t>
  </si>
  <si>
    <t>COULIBALY</t>
  </si>
  <si>
    <t>ABDOUL</t>
  </si>
  <si>
    <t>VIEUBLED</t>
  </si>
  <si>
    <t>ROHMAN</t>
  </si>
  <si>
    <t>SAKHO</t>
  </si>
  <si>
    <t>BACHIR BEY</t>
  </si>
  <si>
    <t>BRUNET</t>
  </si>
  <si>
    <t>PAYEN</t>
  </si>
  <si>
    <t>BRANCO</t>
  </si>
  <si>
    <t>TIBERINUS</t>
  </si>
  <si>
    <t>CHRISTIEN</t>
  </si>
  <si>
    <t>AUDEL</t>
  </si>
  <si>
    <t>TAN</t>
  </si>
  <si>
    <t>LEGENDRE</t>
  </si>
  <si>
    <t>MALBERTI</t>
  </si>
  <si>
    <t>DIARRA</t>
  </si>
  <si>
    <t>RICHARD</t>
  </si>
  <si>
    <t>DURAND</t>
  </si>
  <si>
    <t>DA COSTA</t>
  </si>
  <si>
    <t>VILARD</t>
  </si>
  <si>
    <t>MAGIMEL</t>
  </si>
  <si>
    <t>BOULANGER</t>
  </si>
  <si>
    <t>VOYANT</t>
  </si>
  <si>
    <t>MARTINEZ</t>
  </si>
  <si>
    <t>LEE</t>
  </si>
  <si>
    <t>LACOSTE</t>
  </si>
  <si>
    <t>POLISSON</t>
  </si>
  <si>
    <t>CISSOCO</t>
  </si>
  <si>
    <t>DIALLO</t>
  </si>
  <si>
    <t>Herve</t>
  </si>
  <si>
    <t>Alice</t>
  </si>
  <si>
    <t>Arnaud</t>
  </si>
  <si>
    <t>Alisson</t>
  </si>
  <si>
    <t>Audrey</t>
  </si>
  <si>
    <t>Bachir</t>
  </si>
  <si>
    <t>Belkacem</t>
  </si>
  <si>
    <t>Binta</t>
  </si>
  <si>
    <t>Cecile</t>
  </si>
  <si>
    <t>Clothilde</t>
  </si>
  <si>
    <t>Christian</t>
  </si>
  <si>
    <t>Christine</t>
  </si>
  <si>
    <t>Daniel</t>
  </si>
  <si>
    <t>Fabien</t>
  </si>
  <si>
    <t>Damien</t>
  </si>
  <si>
    <t>David</t>
  </si>
  <si>
    <t>Zohra</t>
  </si>
  <si>
    <t>Yamina</t>
  </si>
  <si>
    <t>Gabriel</t>
  </si>
  <si>
    <t>Yannick</t>
  </si>
  <si>
    <t>Elisabeth</t>
  </si>
  <si>
    <t>Frederic</t>
  </si>
  <si>
    <t>Monique</t>
  </si>
  <si>
    <t>Henri</t>
  </si>
  <si>
    <t>Gilbert</t>
  </si>
  <si>
    <t>Frederique</t>
  </si>
  <si>
    <t>Dorine</t>
  </si>
  <si>
    <t>Basilk</t>
  </si>
  <si>
    <t>Jacques</t>
  </si>
  <si>
    <t>Fatima</t>
  </si>
  <si>
    <t>Kevin</t>
  </si>
  <si>
    <t>Ines</t>
  </si>
  <si>
    <t>Rachid</t>
  </si>
  <si>
    <t>Kader</t>
  </si>
  <si>
    <t>Angel</t>
  </si>
  <si>
    <t>Toni</t>
  </si>
  <si>
    <t>Tracy</t>
  </si>
  <si>
    <t>Jean-Pierre</t>
  </si>
  <si>
    <t>Louis</t>
  </si>
  <si>
    <t>Marie_Louise</t>
  </si>
  <si>
    <t>Rene</t>
  </si>
  <si>
    <t>Marion</t>
  </si>
  <si>
    <t>Marc</t>
  </si>
  <si>
    <t>Carole</t>
  </si>
  <si>
    <t>Jordan</t>
  </si>
  <si>
    <t>Brice</t>
  </si>
  <si>
    <t>Norbert</t>
  </si>
  <si>
    <t>Mackenzie</t>
  </si>
  <si>
    <t>Joan</t>
  </si>
  <si>
    <t>Wesley</t>
  </si>
  <si>
    <t>Julian</t>
  </si>
  <si>
    <t>Colette</t>
  </si>
  <si>
    <t>Maxime</t>
  </si>
  <si>
    <t>Alain</t>
  </si>
  <si>
    <t>Albert</t>
  </si>
  <si>
    <t>Jesus</t>
  </si>
  <si>
    <t>Romain</t>
  </si>
  <si>
    <t>Gwenael</t>
  </si>
  <si>
    <t>Elise</t>
  </si>
  <si>
    <t>Joseph</t>
  </si>
  <si>
    <t>Jean-Bernard</t>
  </si>
  <si>
    <t>Sylvain</t>
  </si>
  <si>
    <t>Marie-Claude</t>
  </si>
  <si>
    <t>Pierre</t>
  </si>
  <si>
    <t>Marie-Christine</t>
  </si>
  <si>
    <t>Stacy</t>
  </si>
  <si>
    <t>Sabrina</t>
  </si>
  <si>
    <t>Claudia</t>
  </si>
  <si>
    <t>Giovani</t>
  </si>
  <si>
    <t>Valentin</t>
  </si>
  <si>
    <t>Clara</t>
  </si>
  <si>
    <t>Antonio</t>
  </si>
  <si>
    <t>Walter</t>
  </si>
  <si>
    <t>Monica</t>
  </si>
  <si>
    <t>Cheng</t>
  </si>
  <si>
    <t>Giulia</t>
  </si>
  <si>
    <t>Xavier</t>
  </si>
  <si>
    <t>Soulemane</t>
  </si>
  <si>
    <t>Maryvonne</t>
  </si>
  <si>
    <t>Daniele</t>
  </si>
  <si>
    <t>Yannis</t>
  </si>
  <si>
    <t>Vincent</t>
  </si>
  <si>
    <t>Adriana</t>
  </si>
  <si>
    <t>Mahe</t>
  </si>
  <si>
    <t>Zaire</t>
  </si>
  <si>
    <t>Soizic</t>
  </si>
  <si>
    <t>Caroline</t>
  </si>
  <si>
    <t>Gael</t>
  </si>
  <si>
    <t>Ronan</t>
  </si>
  <si>
    <t>Marco</t>
  </si>
  <si>
    <t>Anna</t>
  </si>
  <si>
    <t>Louane</t>
  </si>
  <si>
    <t>Michelle</t>
  </si>
  <si>
    <t>Valerie</t>
  </si>
  <si>
    <t>Bianca</t>
  </si>
  <si>
    <t>Jasmine</t>
  </si>
  <si>
    <t>Tao</t>
  </si>
  <si>
    <t>Amandine</t>
  </si>
  <si>
    <t>Nora</t>
  </si>
  <si>
    <t>Gaelle</t>
  </si>
  <si>
    <t>Malo</t>
  </si>
  <si>
    <t>Martin</t>
  </si>
  <si>
    <t>Ernest</t>
  </si>
  <si>
    <t>Leonie</t>
  </si>
  <si>
    <t>Shirley</t>
  </si>
  <si>
    <t>Clemence</t>
  </si>
  <si>
    <t>Andre</t>
  </si>
  <si>
    <t>Mei</t>
  </si>
  <si>
    <t>Riley</t>
  </si>
  <si>
    <t>Courtney</t>
  </si>
  <si>
    <t>Arthur</t>
  </si>
  <si>
    <t>Walid</t>
  </si>
  <si>
    <t>Benoit</t>
  </si>
  <si>
    <t>Benjamin</t>
  </si>
  <si>
    <t>Raymond</t>
  </si>
  <si>
    <t>Tyler</t>
  </si>
  <si>
    <t>Jean-Noel</t>
  </si>
  <si>
    <t>Dorothee</t>
  </si>
  <si>
    <t>Mathieu</t>
  </si>
  <si>
    <t>Julie</t>
  </si>
  <si>
    <t>Anais</t>
  </si>
  <si>
    <t>Mounir</t>
  </si>
  <si>
    <t>Gilles</t>
  </si>
  <si>
    <t>Pierrick</t>
  </si>
  <si>
    <t>Corentin</t>
  </si>
  <si>
    <t>Alfredo</t>
  </si>
  <si>
    <t>Hakim</t>
  </si>
  <si>
    <t>Alan</t>
  </si>
  <si>
    <t>Paule</t>
  </si>
  <si>
    <t>Jean-Philippe</t>
  </si>
  <si>
    <t>Abdelnour</t>
  </si>
  <si>
    <t>Jean-Patrick</t>
  </si>
  <si>
    <t>Jules</t>
  </si>
  <si>
    <t>Abdou</t>
  </si>
  <si>
    <t>Laure</t>
  </si>
  <si>
    <t>Maurice</t>
  </si>
  <si>
    <t>Emmanuel</t>
  </si>
  <si>
    <t>Anaelle</t>
  </si>
  <si>
    <t>Lindsey</t>
  </si>
  <si>
    <t>Erwan</t>
  </si>
  <si>
    <t>Armel</t>
  </si>
  <si>
    <t>Leila</t>
  </si>
  <si>
    <t>Gwendal</t>
  </si>
  <si>
    <t>Alexis</t>
  </si>
  <si>
    <t>Victor</t>
  </si>
  <si>
    <t>Bruno</t>
  </si>
  <si>
    <t>Jeanine</t>
  </si>
  <si>
    <t>Mercedes</t>
  </si>
  <si>
    <t>Moussa</t>
  </si>
  <si>
    <t>Lucette</t>
  </si>
  <si>
    <t>Dylan</t>
  </si>
  <si>
    <t>Virginie</t>
  </si>
  <si>
    <t>Kamel</t>
  </si>
  <si>
    <t>Bénédicte</t>
  </si>
  <si>
    <t>Laurence</t>
  </si>
  <si>
    <t>Serge</t>
  </si>
  <si>
    <t>Victoire</t>
  </si>
  <si>
    <t>Justin</t>
  </si>
  <si>
    <t>Emilie</t>
  </si>
  <si>
    <t>Emmanuelle</t>
  </si>
  <si>
    <t>Lucas</t>
  </si>
  <si>
    <t>Philippe</t>
  </si>
  <si>
    <t>Arlette</t>
  </si>
  <si>
    <t>Ornella</t>
  </si>
  <si>
    <t>Ingrid</t>
  </si>
  <si>
    <t>Anika</t>
  </si>
  <si>
    <t>Anders</t>
  </si>
  <si>
    <t>Dustin</t>
  </si>
  <si>
    <t>Lars</t>
  </si>
  <si>
    <t>Kirsten</t>
  </si>
  <si>
    <t>Julia</t>
  </si>
  <si>
    <t>Carlos</t>
  </si>
  <si>
    <t>Rodrigue</t>
  </si>
  <si>
    <t>Patrice</t>
  </si>
  <si>
    <t>Manuella</t>
  </si>
  <si>
    <t>Karim</t>
  </si>
  <si>
    <t>Sebastien</t>
  </si>
  <si>
    <t>Solveig</t>
  </si>
  <si>
    <t>Oscar</t>
  </si>
  <si>
    <t>Agnes</t>
  </si>
  <si>
    <t>Amanda</t>
  </si>
  <si>
    <t>Ida</t>
  </si>
  <si>
    <t>Miguel</t>
  </si>
  <si>
    <t>Franscisco</t>
  </si>
  <si>
    <t>Joao</t>
  </si>
  <si>
    <t>Ricardo</t>
  </si>
  <si>
    <t>Maria</t>
  </si>
  <si>
    <t>Sofia</t>
  </si>
  <si>
    <t>Ronaldo</t>
  </si>
  <si>
    <t>Rosana</t>
  </si>
  <si>
    <t>Liliana</t>
  </si>
  <si>
    <t>Rachida</t>
  </si>
  <si>
    <t>Javier</t>
  </si>
  <si>
    <t>Donovan</t>
  </si>
  <si>
    <t>Carmen</t>
  </si>
  <si>
    <t>Roland</t>
  </si>
  <si>
    <t>Basile</t>
  </si>
  <si>
    <t>Gregoire</t>
  </si>
  <si>
    <t>Whitney</t>
  </si>
  <si>
    <t>Gisele</t>
  </si>
  <si>
    <t>Issa</t>
  </si>
  <si>
    <t>Guillaume</t>
  </si>
  <si>
    <t>Camille</t>
  </si>
  <si>
    <t>Odile</t>
  </si>
  <si>
    <t>Eva</t>
  </si>
  <si>
    <t>Claude</t>
  </si>
  <si>
    <t>Willy</t>
  </si>
  <si>
    <t>Astrid</t>
  </si>
  <si>
    <t>Ali</t>
  </si>
  <si>
    <t>Eugénie</t>
  </si>
  <si>
    <t>Raphael</t>
  </si>
  <si>
    <t>Yves</t>
  </si>
  <si>
    <t>Nina</t>
  </si>
  <si>
    <t>Jeremiah</t>
  </si>
  <si>
    <t>Dakota</t>
  </si>
  <si>
    <t>Nadine</t>
  </si>
  <si>
    <t>Eliane</t>
  </si>
  <si>
    <t>Jane</t>
  </si>
  <si>
    <t>Geraldine</t>
  </si>
  <si>
    <t>José</t>
  </si>
  <si>
    <t>Lionel</t>
  </si>
  <si>
    <t>Lea</t>
  </si>
  <si>
    <t>Magalie</t>
  </si>
  <si>
    <t>Elsa</t>
  </si>
  <si>
    <t>Solange</t>
  </si>
  <si>
    <t>Thomas</t>
  </si>
  <si>
    <t>Cameron</t>
  </si>
  <si>
    <t>Tania</t>
  </si>
  <si>
    <t>Loic</t>
  </si>
  <si>
    <t>Francisco</t>
  </si>
  <si>
    <t>Antoine</t>
  </si>
  <si>
    <t>Malek</t>
  </si>
  <si>
    <t>Adel</t>
  </si>
  <si>
    <t>Chang</t>
  </si>
  <si>
    <t>Vincente</t>
  </si>
  <si>
    <t>Andrea</t>
  </si>
  <si>
    <t>Diana</t>
  </si>
  <si>
    <t>Indra</t>
  </si>
  <si>
    <t>Karen</t>
  </si>
  <si>
    <t>Jan</t>
  </si>
  <si>
    <t>Rayan</t>
  </si>
  <si>
    <t>Sami</t>
  </si>
  <si>
    <t>Denis</t>
  </si>
  <si>
    <t>Isidore</t>
  </si>
  <si>
    <t>Basil</t>
  </si>
  <si>
    <t>Alva</t>
  </si>
  <si>
    <t>Mina</t>
  </si>
  <si>
    <t>Guy</t>
  </si>
  <si>
    <t>Leo</t>
  </si>
  <si>
    <t>Michel</t>
  </si>
  <si>
    <t>Gildas</t>
  </si>
  <si>
    <t>Denise</t>
  </si>
  <si>
    <t>Nabila</t>
  </si>
  <si>
    <t>Emile</t>
  </si>
  <si>
    <t>Maud</t>
  </si>
  <si>
    <t>Yvette</t>
  </si>
  <si>
    <t>Alban</t>
  </si>
  <si>
    <t>Gerald</t>
  </si>
  <si>
    <t>Nathanael</t>
  </si>
  <si>
    <t>Mathias</t>
  </si>
  <si>
    <t>Morgane</t>
  </si>
  <si>
    <t>Maxence</t>
  </si>
  <si>
    <t>Didier</t>
  </si>
  <si>
    <t>Regis</t>
  </si>
  <si>
    <t>Charline</t>
  </si>
  <si>
    <t>Gaston</t>
  </si>
  <si>
    <t>Jessie</t>
  </si>
  <si>
    <t>Fabienne</t>
  </si>
  <si>
    <t>John</t>
  </si>
  <si>
    <t>Samuel</t>
  </si>
  <si>
    <t>Tristan</t>
  </si>
  <si>
    <t>Bernadette</t>
  </si>
  <si>
    <t>Mireille</t>
  </si>
  <si>
    <t>Edith</t>
  </si>
  <si>
    <t>Gaetan</t>
  </si>
  <si>
    <t>Yann</t>
  </si>
  <si>
    <t>Prosper</t>
  </si>
  <si>
    <t>Mathilde</t>
  </si>
  <si>
    <t>Blaise</t>
  </si>
  <si>
    <t>Bastien</t>
  </si>
  <si>
    <t>Remy</t>
  </si>
  <si>
    <t>Suzanne</t>
  </si>
  <si>
    <t>Vivian</t>
  </si>
  <si>
    <t>Ursula</t>
  </si>
  <si>
    <t>Estelle</t>
  </si>
  <si>
    <t>Pascaline</t>
  </si>
  <si>
    <t>Stephanie</t>
  </si>
  <si>
    <t>Veronique</t>
  </si>
  <si>
    <t>Kristian</t>
  </si>
  <si>
    <t>Frantz</t>
  </si>
  <si>
    <t>Alix</t>
  </si>
  <si>
    <t>Genevieve</t>
  </si>
  <si>
    <t>Geoffrey</t>
  </si>
  <si>
    <t>Peter</t>
  </si>
  <si>
    <t>Simone</t>
  </si>
  <si>
    <t>Marine</t>
  </si>
  <si>
    <t>Rudi</t>
  </si>
  <si>
    <t>Faustine</t>
  </si>
  <si>
    <t>Nolwenn</t>
  </si>
  <si>
    <t>Sonia</t>
  </si>
  <si>
    <t>Edwige</t>
  </si>
  <si>
    <t>Clovis</t>
  </si>
  <si>
    <t>Rose</t>
  </si>
  <si>
    <t>Beverly</t>
  </si>
  <si>
    <t>Francois</t>
  </si>
  <si>
    <t>Oswald</t>
  </si>
  <si>
    <t>Raymonde</t>
  </si>
  <si>
    <t>Francis</t>
  </si>
  <si>
    <t>Tahar</t>
  </si>
  <si>
    <t>Adrien</t>
  </si>
  <si>
    <t>Kim</t>
  </si>
  <si>
    <t>Malika</t>
  </si>
  <si>
    <t>Ariane</t>
  </si>
  <si>
    <t>Dolores</t>
  </si>
  <si>
    <t>Beatrice</t>
  </si>
  <si>
    <t>Chantal</t>
  </si>
  <si>
    <t>Barbara</t>
  </si>
  <si>
    <t>Dany</t>
  </si>
  <si>
    <t>Claudine</t>
  </si>
  <si>
    <t>Evelyne</t>
  </si>
  <si>
    <t>George</t>
  </si>
  <si>
    <t>Lee</t>
  </si>
  <si>
    <t>Henriette</t>
  </si>
  <si>
    <t>Francoise</t>
  </si>
  <si>
    <t>Leonard</t>
  </si>
  <si>
    <t>Zaccahry</t>
  </si>
  <si>
    <t>Germain</t>
  </si>
  <si>
    <t>Nathan</t>
  </si>
  <si>
    <t>Felix</t>
  </si>
  <si>
    <t>Charles</t>
  </si>
  <si>
    <t>Brigitte</t>
  </si>
  <si>
    <t>Sarah</t>
  </si>
  <si>
    <t>Florence</t>
  </si>
  <si>
    <t>Takeshi</t>
  </si>
  <si>
    <t>Laetitia</t>
  </si>
  <si>
    <t>Stéphane</t>
  </si>
  <si>
    <t>Edouard</t>
  </si>
  <si>
    <t>Renée</t>
  </si>
  <si>
    <t>Michael</t>
  </si>
  <si>
    <t>Leon</t>
  </si>
  <si>
    <t>Pauline</t>
  </si>
  <si>
    <t>Patricia</t>
  </si>
  <si>
    <t>Christophe</t>
  </si>
  <si>
    <t>Vanessa</t>
  </si>
  <si>
    <t>Yoko</t>
  </si>
  <si>
    <t>Sandy</t>
  </si>
  <si>
    <t>Anthony</t>
  </si>
  <si>
    <t>Odette</t>
  </si>
  <si>
    <t>Nathalie</t>
  </si>
  <si>
    <t>Angélique</t>
  </si>
  <si>
    <t>Zoé</t>
  </si>
  <si>
    <t>Ousmane</t>
  </si>
  <si>
    <t>Regina</t>
  </si>
  <si>
    <t>Micheline</t>
  </si>
  <si>
    <t>Kenzo</t>
  </si>
  <si>
    <t>Nadege</t>
  </si>
  <si>
    <t>Nicole</t>
  </si>
  <si>
    <t>Quincy</t>
  </si>
  <si>
    <t>Rachel</t>
  </si>
  <si>
    <t>Maeva</t>
  </si>
  <si>
    <t>Flavie</t>
  </si>
  <si>
    <t>Isamel</t>
  </si>
  <si>
    <t>Hugues</t>
  </si>
  <si>
    <t>Fabrice</t>
  </si>
  <si>
    <t>Fanny</t>
  </si>
  <si>
    <t>Carinne</t>
  </si>
  <si>
    <t>Adeline</t>
  </si>
  <si>
    <t>Adama</t>
  </si>
  <si>
    <t>Ginette</t>
  </si>
  <si>
    <t>Hamadou</t>
  </si>
  <si>
    <t>Brian</t>
  </si>
  <si>
    <t>Agathe</t>
  </si>
  <si>
    <t>Jocelyne</t>
  </si>
  <si>
    <t>Lena</t>
  </si>
  <si>
    <t>Ibrahim</t>
  </si>
  <si>
    <t>Sophia</t>
  </si>
  <si>
    <t>Vladimir</t>
  </si>
  <si>
    <t>Donald</t>
  </si>
  <si>
    <t>Ellen</t>
  </si>
  <si>
    <t>Cassandre</t>
  </si>
  <si>
    <t>Mohamed</t>
  </si>
  <si>
    <t>Aboubacar</t>
  </si>
  <si>
    <t>Marie-Paule</t>
  </si>
  <si>
    <t>Roger</t>
  </si>
  <si>
    <t>Sylvette</t>
  </si>
  <si>
    <t>Abdoulaye</t>
  </si>
  <si>
    <t>Chloe</t>
  </si>
  <si>
    <t>Delphine</t>
  </si>
  <si>
    <t>Nicolas</t>
  </si>
  <si>
    <t>Stephan</t>
  </si>
  <si>
    <t>Baptiste</t>
  </si>
  <si>
    <t>Catarina</t>
  </si>
  <si>
    <t>Hervé</t>
  </si>
  <si>
    <t>Cadre</t>
  </si>
  <si>
    <t>Employé</t>
  </si>
  <si>
    <t>Agent de maîtrise</t>
  </si>
  <si>
    <t>Total général</t>
  </si>
  <si>
    <t>Statut</t>
  </si>
  <si>
    <t>Ouvrier</t>
  </si>
  <si>
    <t>SMR</t>
  </si>
  <si>
    <t>SMA</t>
  </si>
  <si>
    <t>Maternité</t>
  </si>
  <si>
    <t>SMO</t>
  </si>
  <si>
    <t>nonUN DECOBERT</t>
  </si>
  <si>
    <t>Type de suivi</t>
  </si>
  <si>
    <t>AMaladieOU</t>
  </si>
  <si>
    <t>Maladie professionnelle</t>
  </si>
  <si>
    <t xml:space="preserve"> RH de rattachement</t>
  </si>
  <si>
    <t>Periodicité</t>
  </si>
  <si>
    <t>Correspondance</t>
  </si>
  <si>
    <t>A préciser : 4 ou 2 ans</t>
  </si>
  <si>
    <t>Date de reprise</t>
  </si>
  <si>
    <t>Date de dernière visite</t>
  </si>
  <si>
    <t>Maladie &gt; 30 jours</t>
  </si>
  <si>
    <t>Accident (tous types) &gt; 30 jours</t>
  </si>
  <si>
    <t>Date de report</t>
  </si>
  <si>
    <t>Date limite de prochaine visite</t>
  </si>
  <si>
    <t>Arrêts spécifiques</t>
  </si>
  <si>
    <t>Dupont Patrick</t>
  </si>
  <si>
    <t>Bourdet Eloise</t>
  </si>
  <si>
    <t>Blanchard Jérôme</t>
  </si>
  <si>
    <t>Vaugler Philippe</t>
  </si>
  <si>
    <t>Abdelaoui Fatima</t>
  </si>
  <si>
    <t>Colonne1</t>
  </si>
  <si>
    <t>Traoré Ali</t>
  </si>
  <si>
    <t>Gonzales Stéphanie</t>
  </si>
  <si>
    <t>Cheng Amélie</t>
  </si>
  <si>
    <t>Watrin Larence</t>
  </si>
  <si>
    <t>Métais Frack</t>
  </si>
  <si>
    <t>Ne pas renommer les colonnes du tableau avec la liste des données.
Les calculs sont basés sur les noms actuels des colonnes.</t>
  </si>
  <si>
    <t xml:space="preserve">Attention : </t>
  </si>
  <si>
    <t xml:space="preserve">C'est prêt ! </t>
  </si>
  <si>
    <r>
      <t xml:space="preserve">Une fois vos données intégrées et vérifiées, mettez le tableau de bord à jour. 
</t>
    </r>
    <r>
      <rPr>
        <i/>
        <sz val="11"/>
        <color theme="1" tint="0.499984740745262"/>
        <rFont val="Calibri"/>
        <family val="2"/>
        <scheme val="minor"/>
      </rPr>
      <t>Allez dans le ruban données / Requêtes et connexions / Actualiser tout.</t>
    </r>
  </si>
  <si>
    <t>Etape 3</t>
  </si>
  <si>
    <t>Remarques :</t>
  </si>
  <si>
    <t>Etape 2</t>
  </si>
  <si>
    <t>Etape 1</t>
  </si>
  <si>
    <t>Comment intégrer vos propres données à cet outil?</t>
  </si>
  <si>
    <t>Contactez nous :</t>
  </si>
  <si>
    <t>L'offre de recrutement d'AC&amp;O vous permet de mieux cibler vos candidats afin de recruter le profil idéal dans les meilleurs délais.</t>
  </si>
  <si>
    <t>AC&amp;O vous accompagne dans la réalisation de votre communication RH, et notamment de votre BSI. Le Bilan Social Individuel est un document personnel et nominatif remis à chaque salarié pour lui présenter en détails sa rémunération et les avantages dont il bénéficie.</t>
  </si>
  <si>
    <t>AC&amp;O propose des formations originales avec une approche par métier. Notre pédagogie active favorise l'apprentissage par la pratique et la réalisation de cas concrets.</t>
  </si>
  <si>
    <t>AC&amp;O propose une offre de conseil de qualité, basée sur la compréhension et l'analyse de vos besoins. Nous vous accompagnons dans la conception et la mise en œuvre de vos projets afin de sécuriser vos process et de vous faire gagner du temps.</t>
  </si>
  <si>
    <t>Genre</t>
  </si>
  <si>
    <t>Nombre</t>
  </si>
  <si>
    <t>Cadres</t>
  </si>
  <si>
    <t>Agents de maîtrise</t>
  </si>
  <si>
    <t>Ouvriers</t>
  </si>
  <si>
    <t>Employés</t>
  </si>
  <si>
    <t>Dont :</t>
  </si>
  <si>
    <t xml:space="preserve"> </t>
  </si>
  <si>
    <t>Étiquettes de lignes</t>
  </si>
  <si>
    <t>Nombre de Matricule</t>
  </si>
  <si>
    <t>Date d'entrée dans l'entreprise</t>
  </si>
  <si>
    <t>Répartition par RH de rattachement</t>
  </si>
  <si>
    <t>Répartition H/F</t>
  </si>
  <si>
    <t>Répartition H/F par statut</t>
  </si>
  <si>
    <t>Étiquettes de colonnes</t>
  </si>
  <si>
    <t>Statistiques de population</t>
  </si>
  <si>
    <t>Types de suivi par population</t>
  </si>
  <si>
    <t>Total</t>
  </si>
  <si>
    <t>Agent</t>
  </si>
  <si>
    <t>de maîtrise</t>
  </si>
  <si>
    <t>Nombre de matricules</t>
  </si>
  <si>
    <t>Nombre de matricule</t>
  </si>
  <si>
    <t>Etiquettes de lignes</t>
  </si>
  <si>
    <t>Retard</t>
  </si>
  <si>
    <t>Visite au-delà de 15 jours</t>
  </si>
  <si>
    <t xml:space="preserve">Visite sous 15 jours </t>
  </si>
  <si>
    <t>A déterminer</t>
  </si>
  <si>
    <t>Ventilation du type de suivi par statut</t>
  </si>
  <si>
    <t>Visite sous 15 jours</t>
  </si>
  <si>
    <t>Délai</t>
  </si>
  <si>
    <t>Etat des visites médicales</t>
  </si>
  <si>
    <t xml:space="preserve">Ce tableau de bord a été créé par AC&amp;O, cabinet de conseil généraliste. </t>
  </si>
  <si>
    <t xml:space="preserve">   - pour un fonctionnement optimal du tableau de bord, les données "Matricule", "RH de rattachement" et "Statut" sont obligatoires ;</t>
  </si>
  <si>
    <r>
      <t xml:space="preserve">Cet outil est un </t>
    </r>
    <r>
      <rPr>
        <u/>
        <sz val="11"/>
        <color rgb="FF0070C0"/>
        <rFont val="Calibri"/>
        <family val="2"/>
        <scheme val="minor"/>
      </rPr>
      <t>spécimen</t>
    </r>
    <r>
      <rPr>
        <sz val="11"/>
        <color rgb="FF0070C0"/>
        <rFont val="Calibri"/>
        <family val="2"/>
        <scheme val="minor"/>
      </rPr>
      <t xml:space="preserve"> : il ne contient pas toutes les spécificités qui pourraient couvrir l'ensemble des besoins de votre structure.</t>
    </r>
  </si>
  <si>
    <t xml:space="preserve">   - les autres données sont nécessaires pour le suivi des salariés et sont également à compléter.</t>
  </si>
  <si>
    <t xml:space="preserve">   - les données saisies dans les colonnes A à M sont des données modifiables manuellement ;</t>
  </si>
  <si>
    <t>Nombre d'hommes et de femmes</t>
  </si>
  <si>
    <t>OUI</t>
  </si>
  <si>
    <t>Outil de suivi des visites médicales</t>
  </si>
  <si>
    <t>Nombre de Retard</t>
  </si>
  <si>
    <t xml:space="preserve">Nombre de Visite sous 15 jours </t>
  </si>
  <si>
    <t>Graph répartition visites par état</t>
  </si>
  <si>
    <t>TCD répartition visites par état</t>
  </si>
  <si>
    <t>TCD répartition visites par type et par statut</t>
  </si>
  <si>
    <t>Graph retards</t>
  </si>
  <si>
    <t>Liste des collaborateurs</t>
  </si>
  <si>
    <t>Graph visite sous 15 jours</t>
  </si>
  <si>
    <t>Nombre de visites médicale sous 15 jours :</t>
  </si>
  <si>
    <t>Nombre de visites médicales en retard :</t>
  </si>
  <si>
    <r>
      <t xml:space="preserve">Périodicité 
</t>
    </r>
    <r>
      <rPr>
        <i/>
        <sz val="10"/>
        <color theme="1"/>
        <rFont val="Arial"/>
        <family val="2"/>
      </rPr>
      <t>(en année)</t>
    </r>
  </si>
  <si>
    <t>Filtres</t>
  </si>
  <si>
    <t xml:space="preserve"> ---------------- FILTRES ---------------- </t>
  </si>
  <si>
    <t>contact@ac-and-o.com</t>
  </si>
  <si>
    <r>
      <t xml:space="preserve">Supprimez les données.
</t>
    </r>
    <r>
      <rPr>
        <i/>
        <sz val="11"/>
        <color theme="1" tint="0.499984740745262"/>
        <rFont val="Calibri"/>
        <family val="2"/>
        <scheme val="minor"/>
      </rPr>
      <t>Dans la feuille "Données", sélectionnez les données (cellules A2 à N501) puis : clic droit / Supprimer / Lignes de tableau.</t>
    </r>
  </si>
  <si>
    <r>
      <t xml:space="preserve">Insérez les données de vos salariés (dans l'onglet "Données"). 
</t>
    </r>
    <r>
      <rPr>
        <i/>
        <sz val="11"/>
        <color theme="1" tint="0.499984740745262"/>
        <rFont val="Calibri"/>
        <family val="2"/>
        <scheme val="minor"/>
      </rPr>
      <t>Remarques :
    - les données saisies dans les colonnes A à M sont des données modifiables manuellement ;
    - les données de la colonne N à Q sont des données calculées et constituent les sources pour les reporting ;
    - pour un fonctionnement optimal du tableau de bord, les données "Matricule", "RH de rattachement" et "Statut" sont obligatoires ;</t>
    </r>
  </si>
  <si>
    <t>Il peut être enrichi de manière à le faire coller au mieux à vos attentes. N'hésitez pas à nous contacter : contact@ac-and-o.com</t>
  </si>
  <si>
    <t>Vous pouvez vous rendre dans les feuilles "Tableau de bord" et "Alertes" pour visualiser le résultat. 
Bonne nouvelle : les données sont filtrables à l'aide des boutons bleus dans les filtres, en bas à droite du 'Tableau de bord' ainsi que dans la feuille "Alerte".</t>
  </si>
  <si>
    <r>
      <t xml:space="preserve">   - les données des colonnes N à Q sont des données calculées et constituent les sources pour les reporting, </t>
    </r>
    <r>
      <rPr>
        <i/>
        <sz val="11"/>
        <color rgb="FFFF0000"/>
        <rFont val="Calibri"/>
        <family val="2"/>
        <scheme val="minor"/>
      </rPr>
      <t>les formules ne doivent pas être modifiées</t>
    </r>
    <r>
      <rPr>
        <i/>
        <sz val="11"/>
        <color theme="1" tint="0.49998474074526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</si>
</sst>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54" x14ac:knownFonts="1">
    <font>
      <sz val="11"/>
      <color theme="1"/>
      <name val="Calibri"/>
      <family val="2"/>
      <scheme val="minor"/>
    </font>
    <font>
      <sz val="8"/>
      <name val="Calibri"/>
      <family val="2"/>
      <scheme val="minor"/>
    </font>
    <font>
      <b/>
      <sz val="11"/>
      <color theme="0"/>
      <name val="Calibri"/>
      <family val="2"/>
      <scheme val="minor"/>
    </font>
    <font>
      <sz val="10"/>
      <color theme="1"/>
      <name val="Arial"/>
      <family val="2"/>
    </font>
    <font>
      <sz val="10"/>
      <color theme="0"/>
      <name val="Arial"/>
      <family val="2"/>
    </font>
    <font>
      <sz val="10"/>
      <name val="Arial"/>
      <family val="2"/>
    </font>
    <font>
      <b/>
      <sz val="10"/>
      <color theme="0"/>
      <name val="Arial"/>
      <family val="2"/>
    </font>
    <font>
      <b/>
      <sz val="11"/>
      <color theme="1"/>
      <name val="Calibri"/>
      <family val="2"/>
      <scheme val="minor"/>
    </font>
    <font>
      <u/>
      <sz val="11"/>
      <color theme="10"/>
      <name val="Calibri"/>
      <family val="2"/>
      <scheme val="minor"/>
    </font>
    <font>
      <sz val="11"/>
      <color theme="10"/>
      <name val="Calibri"/>
      <family val="2"/>
      <scheme val="minor"/>
    </font>
    <font>
      <sz val="11"/>
      <color rgb="FF0070C0"/>
      <name val="Calibri"/>
      <family val="2"/>
      <scheme val="minor"/>
    </font>
    <font>
      <u/>
      <sz val="11"/>
      <color rgb="FF0070C0"/>
      <name val="Calibri"/>
      <family val="2"/>
      <scheme val="minor"/>
    </font>
    <font>
      <b/>
      <u/>
      <sz val="11"/>
      <color rgb="FFFF0000"/>
      <name val="Calibri"/>
      <family val="2"/>
      <scheme val="minor"/>
    </font>
    <font>
      <i/>
      <sz val="11"/>
      <color theme="1" tint="0.499984740745262"/>
      <name val="Calibri"/>
      <family val="2"/>
      <scheme val="minor"/>
    </font>
    <font>
      <b/>
      <u/>
      <sz val="11"/>
      <color theme="1"/>
      <name val="Calibri"/>
      <family val="2"/>
      <scheme val="minor"/>
    </font>
    <font>
      <b/>
      <i/>
      <sz val="11"/>
      <color theme="1" tint="0.499984740745262"/>
      <name val="Calibri"/>
      <family val="2"/>
      <scheme val="minor"/>
    </font>
    <font>
      <b/>
      <sz val="14"/>
      <color theme="0"/>
      <name val="Calibri"/>
      <family val="2"/>
      <scheme val="minor"/>
    </font>
    <font>
      <sz val="11"/>
      <name val="Calibri"/>
      <family val="2"/>
      <scheme val="minor"/>
    </font>
    <font>
      <b/>
      <sz val="14"/>
      <name val="Calibri"/>
      <family val="2"/>
      <scheme val="minor"/>
    </font>
    <font>
      <b/>
      <sz val="14"/>
      <name val="Calibri"/>
      <family val="1"/>
      <scheme val="minor"/>
    </font>
    <font>
      <sz val="13"/>
      <name val="Calibri"/>
      <family val="2"/>
      <scheme val="minor"/>
    </font>
    <font>
      <b/>
      <sz val="11"/>
      <name val="Calibri"/>
      <family val="2"/>
      <scheme val="minor"/>
    </font>
    <font>
      <b/>
      <sz val="22"/>
      <name val="Calibri"/>
      <family val="2"/>
      <scheme val="minor"/>
    </font>
    <font>
      <b/>
      <sz val="10"/>
      <color theme="1"/>
      <name val="Arial"/>
      <family val="2"/>
    </font>
    <font>
      <b/>
      <sz val="16"/>
      <name val="Arial"/>
      <family val="2"/>
    </font>
    <font>
      <b/>
      <sz val="14"/>
      <color theme="0"/>
      <name val="Arial"/>
      <family val="2"/>
    </font>
    <font>
      <b/>
      <sz val="14"/>
      <color theme="1"/>
      <name val="Arial"/>
      <family val="2"/>
    </font>
    <font>
      <b/>
      <sz val="18"/>
      <name val="Arial"/>
      <family val="2"/>
    </font>
    <font>
      <b/>
      <sz val="26"/>
      <color theme="0"/>
      <name val="Calibri"/>
      <family val="2"/>
      <scheme val="minor"/>
    </font>
    <font>
      <b/>
      <sz val="16"/>
      <name val="Calibri"/>
      <family val="2"/>
      <scheme val="minor"/>
    </font>
    <font>
      <b/>
      <sz val="14"/>
      <name val="Arial"/>
      <family val="2"/>
    </font>
    <font>
      <b/>
      <sz val="12"/>
      <color theme="0"/>
      <name val="Calibri"/>
      <family val="2"/>
      <scheme val="minor"/>
    </font>
    <font>
      <b/>
      <sz val="16"/>
      <color rgb="FF005CA9"/>
      <name val="Calibri"/>
      <family val="2"/>
      <scheme val="minor"/>
    </font>
    <font>
      <sz val="11"/>
      <color rgb="FF2DA0FF"/>
      <name val="Calibri"/>
      <family val="2"/>
      <scheme val="minor"/>
    </font>
    <font>
      <sz val="12"/>
      <color rgb="FF005CA9"/>
      <name val="Calibri"/>
      <family val="2"/>
      <scheme val="minor"/>
    </font>
    <font>
      <b/>
      <u/>
      <sz val="12"/>
      <color rgb="FF005CA9"/>
      <name val="Calibri"/>
      <family val="2"/>
      <scheme val="minor"/>
    </font>
    <font>
      <sz val="11"/>
      <color theme="1" tint="4.9989318521683403E-2"/>
      <name val="Calibri"/>
      <family val="2"/>
      <scheme val="minor"/>
    </font>
    <font>
      <b/>
      <sz val="16"/>
      <color theme="1" tint="4.9989318521683403E-2"/>
      <name val="Calibri"/>
      <family val="2"/>
      <scheme val="minor"/>
    </font>
    <font>
      <b/>
      <sz val="11"/>
      <color rgb="FF005CA9"/>
      <name val="Calibri"/>
      <family val="2"/>
      <scheme val="minor"/>
    </font>
    <font>
      <b/>
      <sz val="10"/>
      <color rgb="FF005CA9"/>
      <name val="Calibri"/>
      <family val="2"/>
      <scheme val="minor"/>
    </font>
    <font>
      <b/>
      <sz val="10"/>
      <color theme="0"/>
      <name val="Calibri"/>
      <family val="2"/>
      <scheme val="minor"/>
    </font>
    <font>
      <b/>
      <sz val="14"/>
      <color theme="1" tint="0.34998626667073579"/>
      <name val="Calibri"/>
      <family val="2"/>
      <scheme val="minor"/>
    </font>
    <font>
      <b/>
      <sz val="14"/>
      <color rgb="FF005CA9"/>
      <name val="Calibri"/>
      <family val="2"/>
      <scheme val="minor"/>
    </font>
    <font>
      <b/>
      <sz val="20"/>
      <color theme="0"/>
      <name val="Calibri"/>
      <family val="2"/>
      <scheme val="minor"/>
    </font>
    <font>
      <b/>
      <sz val="11"/>
      <name val="Arial"/>
      <family val="2"/>
    </font>
    <font>
      <b/>
      <sz val="11"/>
      <color theme="1" tint="0.34998626667073579"/>
      <name val="Calibri"/>
      <family val="2"/>
      <scheme val="minor"/>
    </font>
    <font>
      <b/>
      <sz val="11"/>
      <color rgb="FFFF0000"/>
      <name val="Calibri"/>
      <family val="2"/>
      <scheme val="minor"/>
    </font>
    <font>
      <i/>
      <sz val="10"/>
      <color theme="1"/>
      <name val="Arial"/>
      <family val="2"/>
    </font>
    <font>
      <b/>
      <sz val="14"/>
      <color rgb="FF005CA9"/>
      <name val="Calibri Light"/>
      <family val="2"/>
      <scheme val="major"/>
    </font>
    <font>
      <b/>
      <sz val="22"/>
      <color rgb="FF005CA9"/>
      <name val="Calibri Light"/>
      <family val="2"/>
      <scheme val="major"/>
    </font>
    <font>
      <b/>
      <sz val="28"/>
      <color theme="0"/>
      <name val="Calibri Light"/>
      <family val="2"/>
      <scheme val="major"/>
    </font>
    <font>
      <sz val="11"/>
      <color theme="1"/>
      <name val="Arial"/>
    </font>
    <font>
      <sz val="10"/>
      <color theme="1"/>
      <name val="Arial"/>
    </font>
    <font>
      <i/>
      <sz val="11"/>
      <color rgb="FFFF0000"/>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rgb="FFFF0000"/>
        <bgColor indexed="64"/>
      </patternFill>
    </fill>
    <fill>
      <patternFill patternType="solid">
        <fgColor theme="2"/>
        <bgColor indexed="64"/>
      </patternFill>
    </fill>
    <fill>
      <patternFill patternType="solid">
        <fgColor rgb="FF005CA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00000"/>
        <bgColor indexed="64"/>
      </patternFill>
    </fill>
    <fill>
      <patternFill patternType="solid">
        <fgColor rgb="FF0070C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82EE"/>
        <bgColor indexed="64"/>
      </patternFill>
    </fill>
    <fill>
      <patternFill patternType="solid">
        <fgColor rgb="FFD9D9D9"/>
        <bgColor indexed="64"/>
      </patternFill>
    </fill>
    <fill>
      <patternFill patternType="solid">
        <fgColor rgb="FFF2F2F2"/>
        <bgColor indexed="64"/>
      </patternFill>
    </fill>
    <fill>
      <patternFill patternType="solid">
        <fgColor rgb="FF2DA0FF"/>
        <bgColor indexed="64"/>
      </patternFill>
    </fill>
    <fill>
      <patternFill patternType="solid">
        <fgColor theme="0"/>
        <bgColor indexed="64"/>
      </patternFill>
    </fill>
    <fill>
      <patternFill patternType="solid">
        <fgColor theme="4" tint="-0.499984740745262"/>
        <bgColor indexed="64"/>
      </patternFill>
    </fill>
    <fill>
      <patternFill patternType="solid">
        <fgColor rgb="FF0082EE"/>
        <bgColor rgb="FF005CA9"/>
      </patternFill>
    </fill>
  </fills>
  <borders count="26">
    <border>
      <left/>
      <right/>
      <top/>
      <bottom/>
      <diagonal/>
    </border>
    <border>
      <left/>
      <right/>
      <top/>
      <bottom style="thin">
        <color theme="4" tint="0.39997558519241921"/>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005CA9"/>
      </left>
      <right/>
      <top style="thin">
        <color rgb="FF005CA9"/>
      </top>
      <bottom/>
      <diagonal/>
    </border>
    <border>
      <left/>
      <right/>
      <top style="thin">
        <color rgb="FF005CA9"/>
      </top>
      <bottom/>
      <diagonal/>
    </border>
    <border>
      <left/>
      <right style="thin">
        <color rgb="FF005CA9"/>
      </right>
      <top style="thin">
        <color rgb="FF005CA9"/>
      </top>
      <bottom/>
      <diagonal/>
    </border>
    <border>
      <left style="thin">
        <color rgb="FF005CA9"/>
      </left>
      <right/>
      <top/>
      <bottom/>
      <diagonal/>
    </border>
    <border>
      <left/>
      <right style="thin">
        <color rgb="FF005CA9"/>
      </right>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top/>
      <bottom/>
      <diagonal/>
    </border>
    <border>
      <left/>
      <right style="thin">
        <color theme="2" tint="-9.9948118533890809E-2"/>
      </right>
      <top/>
      <bottom/>
      <diagonal/>
    </border>
    <border>
      <left style="thin">
        <color theme="2" tint="-9.9948118533890809E-2"/>
      </left>
      <right/>
      <top/>
      <bottom style="thin">
        <color theme="2" tint="-9.9948118533890809E-2"/>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style="thin">
        <color rgb="FF005CA9"/>
      </left>
      <right/>
      <top/>
      <bottom style="thin">
        <color rgb="FF005CA9"/>
      </bottom>
      <diagonal/>
    </border>
    <border>
      <left/>
      <right/>
      <top/>
      <bottom style="thin">
        <color rgb="FF005CA9"/>
      </bottom>
      <diagonal/>
    </border>
    <border>
      <left/>
      <right style="thin">
        <color rgb="FF005CA9"/>
      </right>
      <top/>
      <bottom style="thin">
        <color rgb="FF005CA9"/>
      </bottom>
      <diagonal/>
    </border>
  </borders>
  <cellStyleXfs count="2">
    <xf numFmtId="0" fontId="0" fillId="0" borderId="0"/>
    <xf numFmtId="0" fontId="8" fillId="0" borderId="0" applyNumberFormat="0" applyFill="0" applyBorder="0" applyAlignment="0" applyProtection="0"/>
  </cellStyleXfs>
  <cellXfs count="214">
    <xf numFmtId="0" fontId="0" fillId="0" borderId="0" xfId="0"/>
    <xf numFmtId="0" fontId="0" fillId="0" borderId="0" xfId="0" applyNumberFormat="1"/>
    <xf numFmtId="0" fontId="0" fillId="0" borderId="0" xfId="0" applyAlignment="1">
      <alignment horizontal="left"/>
    </xf>
    <xf numFmtId="0" fontId="3" fillId="0" borderId="0" xfId="0" applyFont="1"/>
    <xf numFmtId="164" fontId="6" fillId="2" borderId="1" xfId="0" applyNumberFormat="1" applyFont="1" applyFill="1" applyBorder="1" applyAlignment="1">
      <alignment horizontal="center" vertical="center" wrapText="1"/>
    </xf>
    <xf numFmtId="0" fontId="3" fillId="0" borderId="0" xfId="0" applyNumberFormat="1" applyFont="1"/>
    <xf numFmtId="0" fontId="3" fillId="2" borderId="0" xfId="0" applyFont="1" applyFill="1"/>
    <xf numFmtId="0" fontId="17" fillId="0" borderId="0" xfId="0" applyFont="1"/>
    <xf numFmtId="0" fontId="0" fillId="7" borderId="0" xfId="0" applyFill="1"/>
    <xf numFmtId="0" fontId="23" fillId="0" borderId="0" xfId="0" applyFont="1"/>
    <xf numFmtId="0" fontId="0" fillId="0" borderId="0" xfId="0" applyFill="1"/>
    <xf numFmtId="0" fontId="6" fillId="0" borderId="0" xfId="0" applyFont="1" applyFill="1" applyAlignment="1">
      <alignment vertical="center"/>
    </xf>
    <xf numFmtId="0" fontId="6" fillId="0" borderId="0" xfId="0" applyFont="1" applyFill="1" applyAlignment="1">
      <alignment horizontal="center" vertical="center"/>
    </xf>
    <xf numFmtId="0" fontId="6" fillId="7" borderId="0" xfId="0" applyFont="1" applyFill="1" applyAlignment="1">
      <alignment vertical="center"/>
    </xf>
    <xf numFmtId="0" fontId="0" fillId="0" borderId="0" xfId="0" applyNumberFormat="1" applyFill="1"/>
    <xf numFmtId="0" fontId="0" fillId="0" borderId="0" xfId="0" pivotButton="1" applyAlignment="1"/>
    <xf numFmtId="14" fontId="0" fillId="0" borderId="0" xfId="0" applyNumberFormat="1" applyAlignment="1">
      <alignment horizontal="left"/>
    </xf>
    <xf numFmtId="0" fontId="0" fillId="11" borderId="0" xfId="0" applyFill="1"/>
    <xf numFmtId="0" fontId="0" fillId="5" borderId="0" xfId="0" applyFill="1"/>
    <xf numFmtId="0" fontId="0" fillId="12" borderId="0" xfId="0" applyFill="1"/>
    <xf numFmtId="0" fontId="0" fillId="10" borderId="0" xfId="0" applyFill="1"/>
    <xf numFmtId="0" fontId="0" fillId="13" borderId="0" xfId="0" applyFill="1"/>
    <xf numFmtId="0" fontId="0" fillId="14" borderId="0" xfId="0" applyFill="1"/>
    <xf numFmtId="0" fontId="0" fillId="15" borderId="0" xfId="0" applyFill="1"/>
    <xf numFmtId="0" fontId="0" fillId="0" borderId="0" xfId="0" applyProtection="1">
      <protection locked="0"/>
    </xf>
    <xf numFmtId="0" fontId="0" fillId="0" borderId="7"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3" xfId="0" applyBorder="1" applyProtection="1">
      <protection locked="0"/>
    </xf>
    <xf numFmtId="0" fontId="0" fillId="0" borderId="2" xfId="0" applyBorder="1" applyProtection="1">
      <protection locked="0"/>
    </xf>
    <xf numFmtId="0" fontId="3" fillId="2" borderId="0" xfId="0" applyFont="1" applyFill="1" applyAlignment="1" applyProtection="1">
      <alignment horizontal="center" vertical="center" wrapText="1"/>
      <protection locked="0"/>
    </xf>
    <xf numFmtId="164" fontId="3" fillId="2" borderId="0" xfId="0" applyNumberFormat="1" applyFont="1" applyFill="1" applyAlignment="1" applyProtection="1">
      <alignment horizontal="center" vertical="center" wrapText="1"/>
      <protection locked="0"/>
    </xf>
    <xf numFmtId="0" fontId="3" fillId="2" borderId="0" xfId="0" applyNumberFormat="1" applyFont="1" applyFill="1" applyAlignment="1" applyProtection="1">
      <alignment horizontal="center" vertical="center" wrapText="1"/>
      <protection locked="0"/>
    </xf>
    <xf numFmtId="14" fontId="3" fillId="2" borderId="0" xfId="0" applyNumberFormat="1" applyFont="1" applyFill="1" applyAlignment="1" applyProtection="1">
      <alignment horizontal="center" vertical="center" wrapText="1"/>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left" indent="1"/>
      <protection locked="0"/>
    </xf>
    <xf numFmtId="14" fontId="3" fillId="0" borderId="0" xfId="0" applyNumberFormat="1" applyFont="1" applyAlignment="1" applyProtection="1">
      <alignment horizontal="center"/>
      <protection locked="0"/>
    </xf>
    <xf numFmtId="0" fontId="3" fillId="0" borderId="0" xfId="0" applyNumberFormat="1" applyFont="1" applyProtection="1">
      <protection locked="0"/>
    </xf>
    <xf numFmtId="0" fontId="3" fillId="0" borderId="0" xfId="0" applyFont="1" applyFill="1" applyProtection="1">
      <protection locked="0"/>
    </xf>
    <xf numFmtId="14" fontId="3" fillId="0" borderId="0" xfId="0" applyNumberFormat="1" applyFont="1" applyFill="1" applyAlignment="1" applyProtection="1">
      <alignment horizontal="center"/>
      <protection locked="0"/>
    </xf>
    <xf numFmtId="0" fontId="4" fillId="3" borderId="0" xfId="0" applyFont="1" applyFill="1" applyAlignment="1" applyProtection="1">
      <alignment horizontal="center" vertical="center" wrapText="1"/>
      <protection hidden="1"/>
    </xf>
    <xf numFmtId="0" fontId="3" fillId="3" borderId="0" xfId="0" applyFont="1" applyFill="1" applyAlignment="1" applyProtection="1">
      <alignment horizontal="center" vertical="center" wrapText="1"/>
      <protection hidden="1"/>
    </xf>
    <xf numFmtId="0" fontId="0" fillId="0" borderId="0" xfId="0" applyProtection="1">
      <protection hidden="1"/>
    </xf>
    <xf numFmtId="0" fontId="3" fillId="0" borderId="0" xfId="0" applyFont="1" applyProtection="1">
      <protection hidden="1"/>
    </xf>
    <xf numFmtId="164" fontId="3" fillId="0" borderId="0" xfId="0" applyNumberFormat="1" applyFont="1" applyProtection="1">
      <protection hidden="1"/>
    </xf>
    <xf numFmtId="0" fontId="0" fillId="0" borderId="0" xfId="0" applyFill="1" applyProtection="1">
      <protection locked="0"/>
    </xf>
    <xf numFmtId="0" fontId="0" fillId="0" borderId="0" xfId="0" applyBorder="1" applyProtection="1">
      <protection locked="0"/>
    </xf>
    <xf numFmtId="0" fontId="30" fillId="0" borderId="0" xfId="0" applyFont="1" applyFill="1" applyBorder="1" applyAlignment="1" applyProtection="1">
      <alignment vertical="center"/>
      <protection locked="0"/>
    </xf>
    <xf numFmtId="0" fontId="27" fillId="0" borderId="0" xfId="0" applyFont="1" applyFill="1" applyBorder="1" applyAlignment="1" applyProtection="1">
      <alignment vertical="center" wrapText="1"/>
      <protection locked="0"/>
    </xf>
    <xf numFmtId="0" fontId="0" fillId="14" borderId="0" xfId="0" applyFill="1" applyBorder="1" applyProtection="1">
      <protection locked="0"/>
    </xf>
    <xf numFmtId="0" fontId="0" fillId="0" borderId="0" xfId="0" applyFill="1" applyBorder="1" applyProtection="1">
      <protection locked="0"/>
    </xf>
    <xf numFmtId="0" fontId="28" fillId="0" borderId="0" xfId="0" applyFont="1" applyFill="1" applyBorder="1" applyAlignment="1" applyProtection="1">
      <alignment vertical="center"/>
      <protection locked="0"/>
    </xf>
    <xf numFmtId="0" fontId="0" fillId="16" borderId="0" xfId="0" applyFill="1" applyBorder="1" applyProtection="1">
      <protection locked="0"/>
    </xf>
    <xf numFmtId="0" fontId="29" fillId="14" borderId="0" xfId="0" applyFont="1" applyFill="1" applyBorder="1" applyAlignment="1" applyProtection="1">
      <alignment vertical="center"/>
      <protection locked="0"/>
    </xf>
    <xf numFmtId="0" fontId="36" fillId="16" borderId="0" xfId="0" applyFont="1" applyFill="1" applyBorder="1" applyAlignment="1" applyProtection="1">
      <alignment horizontal="center" vertical="center"/>
      <protection locked="0"/>
    </xf>
    <xf numFmtId="0" fontId="37" fillId="16" borderId="0" xfId="0" applyFont="1" applyFill="1" applyBorder="1" applyAlignment="1" applyProtection="1">
      <alignment vertical="center"/>
      <protection locked="0"/>
    </xf>
    <xf numFmtId="0" fontId="29" fillId="16" borderId="0" xfId="0" applyFont="1" applyFill="1" applyBorder="1" applyAlignment="1" applyProtection="1">
      <alignment vertical="center"/>
      <protection locked="0"/>
    </xf>
    <xf numFmtId="0" fontId="25" fillId="14" borderId="0" xfId="0" applyFont="1" applyFill="1" applyBorder="1" applyAlignment="1" applyProtection="1">
      <alignment vertical="center"/>
      <protection locked="0"/>
    </xf>
    <xf numFmtId="0" fontId="25" fillId="16" borderId="0"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31" fillId="15" borderId="0" xfId="0" applyFont="1" applyFill="1" applyBorder="1" applyAlignment="1" applyProtection="1">
      <alignment horizontal="center" vertical="center"/>
      <protection hidden="1"/>
    </xf>
    <xf numFmtId="0" fontId="31" fillId="12" borderId="0" xfId="0" applyFont="1" applyFill="1" applyBorder="1" applyAlignment="1" applyProtection="1">
      <alignment horizontal="center" vertical="center"/>
      <protection hidden="1"/>
    </xf>
    <xf numFmtId="0" fontId="31" fillId="5" borderId="0" xfId="0" applyFont="1" applyFill="1" applyBorder="1" applyAlignment="1" applyProtection="1">
      <alignment horizontal="center" vertical="center"/>
      <protection hidden="1"/>
    </xf>
    <xf numFmtId="0" fontId="31" fillId="9" borderId="0" xfId="0" applyFont="1" applyFill="1" applyBorder="1" applyAlignment="1" applyProtection="1">
      <alignment horizontal="center" vertical="center"/>
      <protection hidden="1"/>
    </xf>
    <xf numFmtId="0" fontId="31" fillId="11" borderId="0" xfId="0" applyFont="1" applyFill="1" applyBorder="1" applyAlignment="1" applyProtection="1">
      <alignment horizontal="center" vertical="center"/>
      <protection hidden="1"/>
    </xf>
    <xf numFmtId="0" fontId="0" fillId="13" borderId="0" xfId="0" applyFill="1" applyBorder="1" applyProtection="1">
      <protection locked="0"/>
    </xf>
    <xf numFmtId="0" fontId="26" fillId="14" borderId="0" xfId="0" applyFont="1" applyFill="1" applyBorder="1" applyProtection="1">
      <protection locked="0"/>
    </xf>
    <xf numFmtId="0" fontId="17" fillId="14" borderId="0" xfId="0" applyFont="1" applyFill="1" applyBorder="1" applyProtection="1">
      <protection locked="0"/>
    </xf>
    <xf numFmtId="0" fontId="17" fillId="10" borderId="0" xfId="0" applyFont="1" applyFill="1" applyBorder="1" applyProtection="1">
      <protection locked="0"/>
    </xf>
    <xf numFmtId="0" fontId="0" fillId="6" borderId="0" xfId="0" applyFill="1" applyBorder="1" applyProtection="1">
      <protection locked="0"/>
    </xf>
    <xf numFmtId="0" fontId="17" fillId="15" borderId="0" xfId="0" applyFont="1" applyFill="1" applyBorder="1" applyProtection="1">
      <protection locked="0"/>
    </xf>
    <xf numFmtId="0" fontId="0" fillId="12" borderId="0" xfId="0" applyFill="1" applyBorder="1" applyProtection="1">
      <protection locked="0"/>
    </xf>
    <xf numFmtId="0" fontId="28" fillId="6" borderId="0" xfId="0" applyFont="1" applyFill="1" applyBorder="1" applyAlignment="1" applyProtection="1">
      <alignment vertical="center"/>
      <protection locked="0"/>
    </xf>
    <xf numFmtId="0" fontId="34" fillId="16" borderId="0" xfId="0" applyFont="1" applyFill="1" applyBorder="1" applyProtection="1">
      <protection locked="0"/>
    </xf>
    <xf numFmtId="0" fontId="33" fillId="6" borderId="0" xfId="0" applyFont="1" applyFill="1" applyBorder="1" applyProtection="1">
      <protection locked="0"/>
    </xf>
    <xf numFmtId="0" fontId="32" fillId="6" borderId="0" xfId="0" applyFont="1" applyFill="1" applyBorder="1" applyAlignment="1" applyProtection="1">
      <alignment vertical="center"/>
      <protection locked="0"/>
    </xf>
    <xf numFmtId="0" fontId="0" fillId="0" borderId="8" xfId="0" applyBorder="1" applyProtection="1"/>
    <xf numFmtId="0" fontId="0" fillId="0" borderId="9" xfId="0" applyBorder="1" applyProtection="1"/>
    <xf numFmtId="0" fontId="0" fillId="0" borderId="6" xfId="0" applyBorder="1" applyProtection="1"/>
    <xf numFmtId="0" fontId="0" fillId="0" borderId="0" xfId="0" applyProtection="1"/>
    <xf numFmtId="0" fontId="14" fillId="0" borderId="0" xfId="0" applyFont="1" applyProtection="1"/>
    <xf numFmtId="0" fontId="0" fillId="0" borderId="0" xfId="0" applyAlignment="1" applyProtection="1">
      <alignment vertical="top" wrapText="1"/>
    </xf>
    <xf numFmtId="0" fontId="15" fillId="0" borderId="0" xfId="0" applyFont="1" applyAlignment="1" applyProtection="1">
      <alignment horizontal="left" vertical="top" wrapText="1" indent="1"/>
    </xf>
    <xf numFmtId="0" fontId="0" fillId="0" borderId="0" xfId="0" applyAlignment="1" applyProtection="1">
      <alignment horizontal="left" vertical="top" wrapText="1"/>
    </xf>
    <xf numFmtId="0" fontId="7" fillId="0" borderId="0" xfId="0" applyFont="1" applyAlignment="1" applyProtection="1">
      <alignment vertical="center" wrapText="1"/>
    </xf>
    <xf numFmtId="0" fontId="12" fillId="0" borderId="0" xfId="0" applyFont="1" applyAlignment="1" applyProtection="1">
      <alignment horizontal="left"/>
    </xf>
    <xf numFmtId="0" fontId="0" fillId="0" borderId="7" xfId="0" applyBorder="1" applyProtection="1"/>
    <xf numFmtId="0" fontId="0" fillId="0" borderId="5" xfId="0" applyBorder="1" applyProtection="1"/>
    <xf numFmtId="0" fontId="17" fillId="0" borderId="0" xfId="0" applyFont="1" applyProtection="1"/>
    <xf numFmtId="0" fontId="0" fillId="6" borderId="0" xfId="0" applyFill="1" applyProtection="1"/>
    <xf numFmtId="0" fontId="22" fillId="0" borderId="0" xfId="0" applyFont="1" applyAlignment="1" applyProtection="1">
      <alignment horizontal="center"/>
    </xf>
    <xf numFmtId="0" fontId="17" fillId="0" borderId="0" xfId="0" applyFont="1" applyAlignment="1" applyProtection="1">
      <alignment wrapText="1"/>
    </xf>
    <xf numFmtId="0" fontId="17" fillId="0" borderId="0" xfId="0" applyFont="1" applyAlignment="1" applyProtection="1">
      <alignment horizontal="left"/>
    </xf>
    <xf numFmtId="0" fontId="21" fillId="0" borderId="0" xfId="0" applyFont="1" applyAlignment="1" applyProtection="1">
      <alignment horizontal="left"/>
    </xf>
    <xf numFmtId="0" fontId="20" fillId="0" borderId="0" xfId="0" applyFont="1" applyAlignment="1" applyProtection="1">
      <alignment horizontal="left"/>
    </xf>
    <xf numFmtId="0" fontId="0" fillId="0" borderId="4" xfId="0" applyBorder="1" applyProtection="1"/>
    <xf numFmtId="0" fontId="0" fillId="0" borderId="3" xfId="0" applyBorder="1" applyProtection="1"/>
    <xf numFmtId="0" fontId="0" fillId="0" borderId="2" xfId="0" applyBorder="1" applyProtection="1"/>
    <xf numFmtId="0" fontId="13" fillId="0" borderId="0" xfId="0" applyFont="1" applyAlignment="1" applyProtection="1">
      <alignment horizontal="left" vertical="top" wrapText="1"/>
    </xf>
    <xf numFmtId="0" fontId="13" fillId="0" borderId="0" xfId="0" quotePrefix="1" applyFont="1" applyAlignment="1" applyProtection="1">
      <alignment horizontal="left" vertical="top" wrapText="1"/>
    </xf>
    <xf numFmtId="0" fontId="40" fillId="12" borderId="0" xfId="0" applyFont="1" applyFill="1" applyBorder="1" applyAlignment="1" applyProtection="1">
      <alignment horizontal="center" vertical="center"/>
      <protection locked="0"/>
    </xf>
    <xf numFmtId="0" fontId="40" fillId="15" borderId="0" xfId="0" applyFont="1" applyFill="1" applyBorder="1" applyAlignment="1" applyProtection="1">
      <alignment horizontal="center" vertical="center"/>
      <protection locked="0"/>
    </xf>
    <xf numFmtId="0" fontId="40" fillId="11" borderId="0" xfId="0" applyFont="1" applyFill="1" applyBorder="1" applyAlignment="1" applyProtection="1">
      <alignment horizontal="center" vertical="center"/>
      <protection locked="0"/>
    </xf>
    <xf numFmtId="0" fontId="0" fillId="0" borderId="0" xfId="0"/>
    <xf numFmtId="0" fontId="6" fillId="2" borderId="0" xfId="0" applyFont="1" applyFill="1" applyAlignment="1">
      <alignment vertical="center"/>
    </xf>
    <xf numFmtId="0" fontId="41" fillId="0" borderId="0" xfId="0" applyFont="1" applyFill="1" applyProtection="1">
      <protection locked="0"/>
    </xf>
    <xf numFmtId="0" fontId="42" fillId="0" borderId="0" xfId="0" applyFont="1" applyFill="1" applyProtection="1">
      <protection locked="0"/>
    </xf>
    <xf numFmtId="0" fontId="28" fillId="13" borderId="0" xfId="0" applyFont="1" applyFill="1" applyBorder="1" applyAlignment="1" applyProtection="1">
      <alignment vertical="center"/>
      <protection locked="0"/>
    </xf>
    <xf numFmtId="0" fontId="27" fillId="13" borderId="0" xfId="0" applyFont="1" applyFill="1" applyBorder="1" applyAlignment="1" applyProtection="1">
      <alignment vertical="center" wrapText="1"/>
      <protection locked="0"/>
    </xf>
    <xf numFmtId="0" fontId="0" fillId="13" borderId="0" xfId="0" applyFill="1" applyBorder="1" applyAlignment="1" applyProtection="1">
      <alignment vertical="center"/>
      <protection locked="0"/>
    </xf>
    <xf numFmtId="0" fontId="24" fillId="14" borderId="0" xfId="0" applyFont="1" applyFill="1" applyBorder="1" applyAlignment="1" applyProtection="1">
      <alignment vertical="center"/>
      <protection locked="0"/>
    </xf>
    <xf numFmtId="0" fontId="24" fillId="13" borderId="0" xfId="0" applyFont="1" applyFill="1" applyBorder="1" applyAlignment="1" applyProtection="1">
      <alignment horizontal="center" vertical="center"/>
      <protection locked="0"/>
    </xf>
    <xf numFmtId="0" fontId="29" fillId="6" borderId="0" xfId="0" applyFont="1" applyFill="1" applyBorder="1" applyAlignment="1" applyProtection="1">
      <alignment vertical="center"/>
      <protection locked="0"/>
    </xf>
    <xf numFmtId="0" fontId="25" fillId="6" borderId="0" xfId="0" applyFont="1" applyFill="1" applyBorder="1" applyAlignment="1" applyProtection="1">
      <alignment vertical="center"/>
      <protection locked="0"/>
    </xf>
    <xf numFmtId="0" fontId="25" fillId="14" borderId="0" xfId="0" applyFont="1" applyFill="1" applyBorder="1" applyAlignment="1" applyProtection="1">
      <alignment horizontal="center" vertical="center"/>
      <protection locked="0"/>
    </xf>
    <xf numFmtId="0" fontId="25" fillId="13" borderId="0" xfId="0" applyFont="1" applyFill="1" applyBorder="1" applyAlignment="1" applyProtection="1">
      <alignment horizontal="center" vertical="center"/>
      <protection locked="0"/>
    </xf>
    <xf numFmtId="0" fontId="0" fillId="14" borderId="0" xfId="0" applyFill="1" applyProtection="1">
      <protection locked="0"/>
    </xf>
    <xf numFmtId="0" fontId="0" fillId="13" borderId="0" xfId="0" applyFill="1" applyProtection="1">
      <protection locked="0"/>
    </xf>
    <xf numFmtId="0" fontId="0" fillId="13" borderId="0" xfId="0" applyFill="1" applyAlignment="1" applyProtection="1">
      <alignment horizontal="center" vertical="center" wrapText="1"/>
      <protection locked="0"/>
    </xf>
    <xf numFmtId="0" fontId="0" fillId="14"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14" fontId="0" fillId="0" borderId="0" xfId="0" applyNumberFormat="1" applyFill="1"/>
    <xf numFmtId="0" fontId="2" fillId="10" borderId="0" xfId="0" applyFont="1" applyFill="1" applyBorder="1" applyAlignment="1" applyProtection="1">
      <alignment horizontal="center" vertical="center"/>
      <protection hidden="1"/>
    </xf>
    <xf numFmtId="0" fontId="2" fillId="15" borderId="0" xfId="0" applyFont="1" applyFill="1" applyBorder="1" applyAlignment="1" applyProtection="1">
      <alignment horizontal="center" vertical="center"/>
      <protection hidden="1"/>
    </xf>
    <xf numFmtId="0" fontId="2" fillId="12" borderId="0" xfId="0" applyFont="1" applyFill="1" applyBorder="1" applyAlignment="1" applyProtection="1">
      <alignment horizontal="center" vertical="center"/>
      <protection hidden="1"/>
    </xf>
    <xf numFmtId="0" fontId="44" fillId="14" borderId="0" xfId="0" applyFont="1" applyFill="1" applyBorder="1" applyAlignment="1" applyProtection="1">
      <alignment horizontal="center" vertical="center"/>
      <protection locked="0"/>
    </xf>
    <xf numFmtId="0" fontId="0" fillId="16" borderId="18" xfId="0" applyFill="1" applyBorder="1" applyProtection="1">
      <protection locked="0"/>
    </xf>
    <xf numFmtId="0" fontId="33" fillId="16" borderId="18" xfId="0" applyFont="1" applyFill="1" applyBorder="1" applyProtection="1">
      <protection locked="0"/>
    </xf>
    <xf numFmtId="0" fontId="0" fillId="0" borderId="19" xfId="0" applyFill="1" applyBorder="1" applyProtection="1">
      <protection locked="0"/>
    </xf>
    <xf numFmtId="0" fontId="0" fillId="0" borderId="18"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0" fillId="16" borderId="22" xfId="0" applyFill="1" applyBorder="1" applyProtection="1">
      <protection locked="0"/>
    </xf>
    <xf numFmtId="0" fontId="28" fillId="16" borderId="15" xfId="0" applyFont="1" applyFill="1" applyBorder="1" applyAlignment="1" applyProtection="1">
      <alignment vertical="center"/>
      <protection locked="0"/>
    </xf>
    <xf numFmtId="0" fontId="28" fillId="16" borderId="16" xfId="0" applyFont="1" applyFill="1" applyBorder="1" applyAlignment="1" applyProtection="1">
      <alignment vertical="center"/>
      <protection locked="0"/>
    </xf>
    <xf numFmtId="0" fontId="28" fillId="16" borderId="17" xfId="0" applyFont="1" applyFill="1" applyBorder="1" applyAlignment="1" applyProtection="1">
      <alignment vertical="center"/>
      <protection locked="0"/>
    </xf>
    <xf numFmtId="0" fontId="0" fillId="16" borderId="15" xfId="0" applyFill="1" applyBorder="1" applyProtection="1">
      <protection locked="0"/>
    </xf>
    <xf numFmtId="0" fontId="0" fillId="16" borderId="16" xfId="0" applyFill="1" applyBorder="1" applyProtection="1">
      <protection locked="0"/>
    </xf>
    <xf numFmtId="0" fontId="0" fillId="16" borderId="17" xfId="0" applyFill="1" applyBorder="1" applyProtection="1">
      <protection locked="0"/>
    </xf>
    <xf numFmtId="0" fontId="29" fillId="16" borderId="19" xfId="0" applyFont="1" applyFill="1" applyBorder="1" applyAlignment="1" applyProtection="1">
      <alignment vertical="center"/>
      <protection locked="0"/>
    </xf>
    <xf numFmtId="0" fontId="35" fillId="16" borderId="15" xfId="0" applyFont="1" applyFill="1" applyBorder="1" applyAlignment="1" applyProtection="1">
      <alignment vertical="center"/>
      <protection locked="0"/>
    </xf>
    <xf numFmtId="0" fontId="36" fillId="16" borderId="18" xfId="0" applyFont="1" applyFill="1" applyBorder="1" applyProtection="1">
      <protection locked="0"/>
    </xf>
    <xf numFmtId="0" fontId="25" fillId="16" borderId="18" xfId="0" applyFont="1" applyFill="1" applyBorder="1" applyAlignment="1" applyProtection="1">
      <alignment vertical="center"/>
      <protection locked="0"/>
    </xf>
    <xf numFmtId="0" fontId="25" fillId="16" borderId="19" xfId="0" applyFont="1" applyFill="1" applyBorder="1" applyAlignment="1" applyProtection="1">
      <alignment vertical="center"/>
      <protection locked="0"/>
    </xf>
    <xf numFmtId="0" fontId="45" fillId="0" borderId="0" xfId="0" applyFont="1" applyFill="1" applyProtection="1">
      <protection locked="0"/>
    </xf>
    <xf numFmtId="0" fontId="46" fillId="0" borderId="0" xfId="0" applyFont="1" applyFill="1" applyAlignment="1" applyProtection="1">
      <alignment vertical="center"/>
      <protection locked="0"/>
    </xf>
    <xf numFmtId="0" fontId="40" fillId="5" borderId="0" xfId="0" applyFont="1" applyFill="1" applyBorder="1" applyAlignment="1" applyProtection="1">
      <alignment horizontal="center" vertical="center"/>
      <protection locked="0"/>
    </xf>
    <xf numFmtId="0" fontId="0" fillId="0" borderId="0" xfId="0" applyAlignment="1">
      <alignment wrapText="1"/>
    </xf>
    <xf numFmtId="0" fontId="31" fillId="15" borderId="0" xfId="0" applyFont="1" applyFill="1" applyBorder="1" applyAlignment="1" applyProtection="1">
      <alignment horizontal="left" vertical="center"/>
      <protection hidden="1"/>
    </xf>
    <xf numFmtId="0" fontId="40" fillId="18" borderId="0" xfId="0" applyFont="1" applyFill="1" applyAlignment="1" applyProtection="1">
      <alignment horizontal="center" vertical="center" wrapText="1"/>
      <protection locked="0"/>
    </xf>
    <xf numFmtId="0" fontId="0" fillId="0" borderId="0" xfId="0"/>
    <xf numFmtId="0" fontId="3" fillId="0" borderId="0" xfId="0" applyFont="1" applyFill="1" applyAlignment="1" applyProtection="1">
      <alignment horizontal="center"/>
      <protection hidden="1"/>
    </xf>
    <xf numFmtId="0" fontId="31" fillId="15" borderId="0" xfId="0" applyFont="1" applyFill="1" applyAlignment="1" applyProtection="1">
      <alignment horizontal="center" vertical="center"/>
      <protection hidden="1"/>
    </xf>
    <xf numFmtId="0" fontId="31" fillId="12" borderId="0" xfId="0" applyFont="1" applyFill="1" applyAlignment="1" applyProtection="1">
      <alignment horizontal="center" vertical="center"/>
      <protection hidden="1"/>
    </xf>
    <xf numFmtId="0" fontId="21" fillId="14" borderId="0" xfId="0" applyFont="1" applyFill="1" applyAlignment="1" applyProtection="1">
      <alignment horizontal="center" vertical="center"/>
      <protection locked="0"/>
    </xf>
    <xf numFmtId="0" fontId="21" fillId="14" borderId="0" xfId="0" applyFont="1" applyFill="1" applyAlignment="1" applyProtection="1">
      <alignment horizontal="center" vertical="center" wrapText="1"/>
      <protection locked="0"/>
    </xf>
    <xf numFmtId="0" fontId="17" fillId="0" borderId="0" xfId="0" applyFont="1" applyFill="1" applyBorder="1" applyProtection="1">
      <protection locked="0"/>
    </xf>
    <xf numFmtId="0" fontId="17" fillId="0" borderId="0" xfId="0" applyFont="1" applyFill="1" applyBorder="1"/>
    <xf numFmtId="0" fontId="0" fillId="0" borderId="13" xfId="0" applyBorder="1" applyProtection="1">
      <protection locked="0"/>
    </xf>
    <xf numFmtId="0" fontId="0" fillId="0" borderId="14"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50" fillId="5" borderId="11" xfId="0" applyFont="1"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48" fillId="5" borderId="12" xfId="0" applyFont="1" applyFill="1" applyBorder="1" applyAlignment="1" applyProtection="1">
      <alignment horizontal="center" vertical="center" wrapText="1"/>
      <protection locked="0"/>
    </xf>
    <xf numFmtId="0" fontId="8" fillId="0" borderId="0" xfId="1" applyProtection="1"/>
    <xf numFmtId="0" fontId="48" fillId="0" borderId="17" xfId="0" applyFont="1" applyFill="1" applyBorder="1" applyAlignment="1" applyProtection="1">
      <alignment horizontal="center" vertical="center"/>
      <protection locked="0"/>
    </xf>
    <xf numFmtId="0" fontId="48" fillId="0" borderId="19" xfId="0" applyFont="1" applyFill="1" applyBorder="1" applyAlignment="1" applyProtection="1">
      <alignment horizontal="center" vertical="center"/>
      <protection locked="0"/>
    </xf>
    <xf numFmtId="0" fontId="39" fillId="16" borderId="19" xfId="0" applyFont="1" applyFill="1" applyBorder="1" applyAlignment="1" applyProtection="1">
      <alignment horizontal="center" vertical="center"/>
      <protection locked="0"/>
    </xf>
    <xf numFmtId="0" fontId="0" fillId="0" borderId="0" xfId="0" pivotButton="1"/>
    <xf numFmtId="0" fontId="0" fillId="0" borderId="0" xfId="0"/>
    <xf numFmtId="14" fontId="5" fillId="0" borderId="0" xfId="0" applyNumberFormat="1" applyFont="1" applyAlignment="1" applyProtection="1">
      <alignment horizontal="center"/>
      <protection locked="0" hidden="1"/>
    </xf>
    <xf numFmtId="0" fontId="51" fillId="0" borderId="0" xfId="0" applyFont="1"/>
    <xf numFmtId="0" fontId="52" fillId="0" borderId="0" xfId="0" pivotButton="1" applyFont="1"/>
    <xf numFmtId="0" fontId="52" fillId="0" borderId="0" xfId="0" applyFont="1"/>
    <xf numFmtId="0" fontId="52" fillId="0" borderId="0" xfId="0" applyFont="1" applyAlignment="1">
      <alignment horizontal="left"/>
    </xf>
    <xf numFmtId="0" fontId="52" fillId="0" borderId="0" xfId="0" applyNumberFormat="1" applyFont="1"/>
    <xf numFmtId="0" fontId="6" fillId="2" borderId="0" xfId="0" applyFont="1" applyFill="1" applyAlignment="1">
      <alignment horizontal="center" vertical="center"/>
    </xf>
    <xf numFmtId="0" fontId="2" fillId="2" borderId="0" xfId="0" applyFont="1" applyFill="1" applyAlignment="1">
      <alignment horizontal="center"/>
    </xf>
    <xf numFmtId="0" fontId="2" fillId="17" borderId="0" xfId="0" applyFont="1" applyFill="1" applyAlignment="1">
      <alignment horizontal="center"/>
    </xf>
    <xf numFmtId="0" fontId="49" fillId="16" borderId="16" xfId="0" applyFont="1" applyFill="1" applyBorder="1" applyAlignment="1" applyProtection="1">
      <alignment horizontal="center" vertical="top"/>
      <protection locked="0"/>
    </xf>
    <xf numFmtId="0" fontId="49" fillId="16" borderId="0" xfId="0" applyFont="1" applyFill="1" applyBorder="1" applyAlignment="1" applyProtection="1">
      <alignment horizontal="center" vertical="top"/>
      <protection locked="0"/>
    </xf>
    <xf numFmtId="0" fontId="43" fillId="8"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8" fillId="16" borderId="0" xfId="0" applyFont="1" applyFill="1" applyBorder="1" applyAlignment="1" applyProtection="1">
      <alignment horizontal="center" vertical="center"/>
      <protection locked="0"/>
    </xf>
    <xf numFmtId="0" fontId="39" fillId="16" borderId="0" xfId="0" applyFont="1" applyFill="1" applyBorder="1" applyAlignment="1" applyProtection="1">
      <alignment horizontal="center" vertical="center"/>
      <protection locked="0"/>
    </xf>
    <xf numFmtId="0" fontId="39" fillId="16" borderId="0" xfId="0" applyFont="1" applyFill="1" applyBorder="1" applyAlignment="1" applyProtection="1">
      <alignment horizontal="center" vertical="center" wrapText="1"/>
      <protection locked="0"/>
    </xf>
    <xf numFmtId="0" fontId="48" fillId="0" borderId="15" xfId="0" applyFont="1" applyFill="1" applyBorder="1" applyAlignment="1" applyProtection="1">
      <alignment horizontal="center" vertical="center"/>
      <protection locked="0"/>
    </xf>
    <xf numFmtId="0" fontId="48" fillId="0" borderId="16" xfId="0" applyFont="1" applyFill="1" applyBorder="1" applyAlignment="1" applyProtection="1">
      <alignment horizontal="center" vertical="center"/>
      <protection locked="0"/>
    </xf>
    <xf numFmtId="0" fontId="48" fillId="0" borderId="18" xfId="0" applyFont="1" applyFill="1" applyBorder="1" applyAlignment="1" applyProtection="1">
      <alignment horizontal="center" vertical="center"/>
      <protection locked="0"/>
    </xf>
    <xf numFmtId="0" fontId="48" fillId="0" borderId="0" xfId="0" applyFont="1" applyFill="1" applyBorder="1" applyAlignment="1" applyProtection="1">
      <alignment horizontal="center" vertical="center"/>
      <protection locked="0"/>
    </xf>
    <xf numFmtId="0" fontId="43" fillId="5" borderId="10" xfId="0" applyFont="1" applyFill="1" applyBorder="1" applyAlignment="1" applyProtection="1">
      <alignment horizontal="center" vertical="center"/>
      <protection locked="0"/>
    </xf>
    <xf numFmtId="0" fontId="43" fillId="5" borderId="11" xfId="0" applyFont="1" applyFill="1" applyBorder="1" applyAlignment="1" applyProtection="1">
      <alignment horizontal="center" vertical="center"/>
      <protection locked="0"/>
    </xf>
    <xf numFmtId="0" fontId="43" fillId="5" borderId="12" xfId="0" applyFont="1" applyFill="1" applyBorder="1" applyAlignment="1" applyProtection="1">
      <alignment horizontal="center" vertical="center"/>
      <protection locked="0"/>
    </xf>
    <xf numFmtId="0" fontId="43" fillId="5" borderId="13" xfId="0" applyFont="1" applyFill="1" applyBorder="1" applyAlignment="1" applyProtection="1">
      <alignment horizontal="center" vertical="center"/>
      <protection locked="0"/>
    </xf>
    <xf numFmtId="0" fontId="43" fillId="5" borderId="14" xfId="0" applyFont="1" applyFill="1" applyBorder="1" applyAlignment="1" applyProtection="1">
      <alignment horizontal="center" vertical="center"/>
      <protection locked="0"/>
    </xf>
    <xf numFmtId="0" fontId="9" fillId="4" borderId="4" xfId="1" applyFont="1" applyFill="1" applyBorder="1" applyAlignment="1" applyProtection="1">
      <alignment horizontal="center" vertical="center"/>
    </xf>
    <xf numFmtId="0" fontId="9" fillId="4" borderId="2" xfId="1" applyFont="1" applyFill="1" applyBorder="1" applyAlignment="1" applyProtection="1">
      <alignment horizontal="center" vertical="center"/>
    </xf>
    <xf numFmtId="0" fontId="16" fillId="5" borderId="0" xfId="0" applyFont="1" applyFill="1" applyAlignment="1" applyProtection="1">
      <alignment horizontal="center" vertical="center"/>
    </xf>
    <xf numFmtId="0" fontId="0" fillId="0" borderId="0" xfId="0" applyAlignment="1" applyProtection="1">
      <alignment horizontal="left" vertical="top" wrapText="1"/>
    </xf>
    <xf numFmtId="0" fontId="0" fillId="0" borderId="0" xfId="0" applyAlignment="1" applyProtection="1">
      <alignment horizontal="left" wrapText="1"/>
    </xf>
    <xf numFmtId="0" fontId="10" fillId="4" borderId="8" xfId="0" applyFont="1" applyFill="1" applyBorder="1" applyAlignment="1" applyProtection="1">
      <alignment horizontal="center" vertical="center"/>
    </xf>
    <xf numFmtId="0" fontId="10" fillId="4" borderId="7" xfId="0" applyFont="1" applyFill="1" applyBorder="1" applyAlignment="1" applyProtection="1">
      <alignment horizontal="center" vertical="center"/>
    </xf>
    <xf numFmtId="0" fontId="19" fillId="0" borderId="0" xfId="0" applyFont="1" applyAlignment="1" applyProtection="1">
      <alignment horizontal="left"/>
    </xf>
    <xf numFmtId="0" fontId="18" fillId="0" borderId="0" xfId="0" applyFont="1" applyAlignment="1" applyProtection="1">
      <alignment horizontal="left"/>
    </xf>
    <xf numFmtId="0" fontId="17" fillId="0" borderId="3" xfId="0" applyFont="1" applyBorder="1" applyAlignment="1" applyProtection="1">
      <alignment horizontal="left"/>
    </xf>
    <xf numFmtId="0" fontId="17" fillId="0" borderId="0" xfId="0" applyFont="1" applyAlignment="1" applyProtection="1">
      <alignment horizontal="left"/>
    </xf>
    <xf numFmtId="0" fontId="17" fillId="6" borderId="0" xfId="0" applyFont="1" applyFill="1" applyAlignment="1" applyProtection="1">
      <alignment horizontal="left" vertical="center" wrapText="1"/>
    </xf>
    <xf numFmtId="0" fontId="17" fillId="6" borderId="0" xfId="0" applyFont="1" applyFill="1" applyAlignment="1" applyProtection="1">
      <alignment vertical="center" wrapText="1"/>
    </xf>
    <xf numFmtId="0" fontId="17" fillId="0" borderId="0" xfId="0" applyFont="1" applyAlignment="1" applyProtection="1">
      <alignment horizontal="center" vertical="center" wrapText="1"/>
    </xf>
  </cellXfs>
  <cellStyles count="2">
    <cellStyle name="Lien hypertexte" xfId="1" builtinId="8"/>
    <cellStyle name="Normal" xfId="0" builtinId="0"/>
  </cellStyles>
  <dxfs count="253">
    <dxf>
      <font>
        <color rgb="FF9C0006"/>
      </font>
      <fill>
        <patternFill>
          <bgColor rgb="FFFFC7CE"/>
        </patternFill>
      </fill>
    </dxf>
    <dxf>
      <alignment wrapText="1"/>
    </dxf>
    <dxf>
      <alignment wrapText="1"/>
    </dxf>
    <dxf>
      <alignment wrapText="1"/>
    </dxf>
    <dxf>
      <alignment wrapText="1"/>
    </dxf>
    <dxf>
      <alignment wrapText="1"/>
    </dxf>
    <dxf>
      <font>
        <b/>
        <sz val="10"/>
        <color theme="0"/>
      </font>
      <fill>
        <patternFill>
          <fgColor rgb="FF005CA9"/>
        </patternFill>
      </fill>
      <protection locked="0"/>
    </dxf>
    <dxf>
      <font>
        <b/>
        <sz val="10"/>
        <color theme="0"/>
      </font>
      <fill>
        <patternFill>
          <fgColor rgb="FF005CA9"/>
        </patternFill>
      </fill>
      <protection locked="0"/>
    </dxf>
    <dxf>
      <font>
        <b/>
        <sz val="10"/>
        <color theme="0"/>
      </font>
      <fill>
        <patternFill>
          <fgColor rgb="FF005CA9"/>
        </patternFill>
      </fill>
      <protection locked="0"/>
    </dxf>
    <dxf>
      <font>
        <b/>
        <sz val="10"/>
        <color theme="0"/>
      </font>
      <fill>
        <patternFill>
          <fgColor rgb="FF005CA9"/>
        </patternFill>
      </fill>
      <protection locked="0"/>
    </dxf>
    <dxf>
      <font>
        <b/>
        <sz val="10"/>
        <color theme="0"/>
      </font>
      <fill>
        <patternFill>
          <fgColor rgb="FF005CA9"/>
        </patternFill>
      </fill>
      <protection locked="0"/>
    </dxf>
    <dxf>
      <fill>
        <patternFill patternType="solid">
          <fgColor indexed="64"/>
          <bgColor rgb="FF0082EE"/>
        </patternFill>
      </fill>
      <alignment horizontal="center" vertical="center" wrapText="1"/>
    </dxf>
    <dxf>
      <fill>
        <patternFill patternType="solid">
          <bgColor rgb="FF0082EE"/>
        </patternFill>
      </fill>
    </dxf>
    <dxf>
      <fill>
        <patternFill patternType="solid">
          <bgColor rgb="FF0082EE"/>
        </patternFill>
      </fill>
    </dxf>
    <dxf>
      <fill>
        <patternFill patternType="solid">
          <bgColor rgb="FF0082EE"/>
        </patternFill>
      </fill>
    </dxf>
    <dxf>
      <fill>
        <patternFill patternType="solid">
          <bgColor rgb="FF0082EE"/>
        </patternFill>
      </fill>
    </dxf>
    <dxf>
      <fill>
        <patternFill patternType="solid">
          <bgColor rgb="FF0082EE"/>
        </patternFill>
      </fill>
    </dxf>
    <dxf>
      <fill>
        <patternFill patternType="solid">
          <bgColor rgb="FF0082E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fill>
        <patternFill>
          <bgColor rgb="FF0082EE"/>
        </patternFill>
      </fill>
    </dxf>
    <dxf>
      <fill>
        <patternFill>
          <bgColor rgb="FF0082EE"/>
        </patternFill>
      </fill>
    </dxf>
    <dxf>
      <fill>
        <patternFill>
          <bgColor rgb="FF0082EE"/>
        </patternFill>
      </fill>
    </dxf>
    <dxf>
      <fill>
        <patternFill>
          <bgColor rgb="FF0082EE"/>
        </patternFill>
      </fill>
    </dxf>
    <dxf>
      <fill>
        <patternFill>
          <bgColor rgb="FF0082EE"/>
        </patternFill>
      </fill>
    </dxf>
    <dxf>
      <fill>
        <patternFill>
          <bgColor rgb="FF0082EE"/>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alignment wrapText="1"/>
    </dxf>
    <dxf>
      <alignment wrapText="1"/>
    </dxf>
    <dxf>
      <alignment wrapText="1"/>
    </dxf>
    <dxf>
      <alignment wrapText="1"/>
    </dxf>
    <dxf>
      <alignment wrapText="1"/>
    </dxf>
    <dxf>
      <font>
        <b/>
        <sz val="10"/>
        <color theme="0"/>
      </font>
      <fill>
        <patternFill>
          <fgColor rgb="FF005CA9"/>
        </patternFill>
      </fill>
      <protection locked="0"/>
    </dxf>
    <dxf>
      <font>
        <b/>
        <sz val="10"/>
        <color theme="0"/>
      </font>
      <fill>
        <patternFill>
          <fgColor rgb="FF005CA9"/>
        </patternFill>
      </fill>
      <protection locked="0"/>
    </dxf>
    <dxf>
      <font>
        <b/>
        <sz val="10"/>
        <color theme="0"/>
      </font>
      <fill>
        <patternFill>
          <fgColor rgb="FF005CA9"/>
        </patternFill>
      </fill>
      <protection locked="0"/>
    </dxf>
    <dxf>
      <font>
        <b/>
        <sz val="10"/>
        <color theme="0"/>
      </font>
      <fill>
        <patternFill>
          <fgColor rgb="FF005CA9"/>
        </patternFill>
      </fill>
      <protection locked="0"/>
    </dxf>
    <dxf>
      <font>
        <b/>
        <sz val="10"/>
        <color theme="0"/>
      </font>
      <fill>
        <patternFill>
          <fgColor rgb="FF005CA9"/>
        </patternFill>
      </fill>
      <protection locked="0"/>
    </dxf>
    <dxf>
      <fill>
        <patternFill patternType="solid">
          <fgColor indexed="64"/>
          <bgColor rgb="FF0082EE"/>
        </patternFill>
      </fill>
      <alignment horizontal="center" vertical="center" wrapText="1"/>
    </dxf>
    <dxf>
      <fill>
        <patternFill patternType="solid">
          <bgColor rgb="FF0082EE"/>
        </patternFill>
      </fill>
    </dxf>
    <dxf>
      <fill>
        <patternFill patternType="solid">
          <bgColor rgb="FF0082EE"/>
        </patternFill>
      </fill>
    </dxf>
    <dxf>
      <fill>
        <patternFill patternType="solid">
          <bgColor rgb="FF0082EE"/>
        </patternFill>
      </fill>
    </dxf>
    <dxf>
      <fill>
        <patternFill patternType="solid">
          <bgColor rgb="FF0082EE"/>
        </patternFill>
      </fill>
    </dxf>
    <dxf>
      <fill>
        <patternFill patternType="solid">
          <bgColor rgb="FF0082EE"/>
        </patternFill>
      </fill>
    </dxf>
    <dxf>
      <fill>
        <patternFill patternType="solid">
          <bgColor rgb="FF0082E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fill>
        <patternFill>
          <bgColor rgb="FF0082EE"/>
        </patternFill>
      </fill>
    </dxf>
    <dxf>
      <fill>
        <patternFill>
          <bgColor rgb="FF0082EE"/>
        </patternFill>
      </fill>
    </dxf>
    <dxf>
      <fill>
        <patternFill>
          <bgColor rgb="FF0082EE"/>
        </patternFill>
      </fill>
    </dxf>
    <dxf>
      <fill>
        <patternFill>
          <bgColor rgb="FF0082EE"/>
        </patternFill>
      </fill>
    </dxf>
    <dxf>
      <fill>
        <patternFill>
          <bgColor rgb="FF0082EE"/>
        </patternFill>
      </fill>
    </dxf>
    <dxf>
      <fill>
        <patternFill>
          <bgColor rgb="FF0082EE"/>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ill>
        <patternFill patternType="solid">
          <bgColor rgb="FFF2F2F2"/>
        </patternFill>
      </fill>
    </dxf>
    <dxf>
      <font>
        <name val="Arial"/>
        <scheme val="none"/>
      </font>
    </dxf>
    <dxf>
      <font>
        <name val="Arial"/>
        <scheme val="none"/>
      </font>
    </dxf>
    <dxf>
      <alignment wrapText="0"/>
    </dxf>
    <dxf>
      <font>
        <sz val="10"/>
      </font>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outline="0">
        <bottom style="thin">
          <color theme="4" tint="0.39997558519241921"/>
        </bottom>
      </border>
    </dxf>
    <dxf>
      <font>
        <b/>
        <i val="0"/>
        <strike val="0"/>
        <condense val="0"/>
        <extend val="0"/>
        <outline val="0"/>
        <shadow val="0"/>
        <u val="none"/>
        <vertAlign val="baseline"/>
        <sz val="10"/>
        <color theme="0"/>
        <name val="Arial"/>
        <family val="2"/>
        <scheme val="none"/>
      </font>
      <numFmt numFmtId="164" formatCode="dd/mm/yy;@"/>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border outline="0">
        <bottom style="thin">
          <color theme="4" tint="0.39997558519241921"/>
        </bottom>
      </border>
    </dxf>
    <dxf>
      <font>
        <b/>
        <i val="0"/>
        <strike val="0"/>
        <condense val="0"/>
        <extend val="0"/>
        <outline val="0"/>
        <shadow val="0"/>
        <u val="none"/>
        <vertAlign val="baseline"/>
        <sz val="10"/>
        <color theme="0"/>
        <name val="Arial"/>
        <family val="2"/>
        <scheme val="none"/>
      </font>
      <numFmt numFmtId="164" formatCode="dd/mm/yy;@"/>
      <fill>
        <patternFill patternType="solid">
          <fgColor indexed="64"/>
          <bgColor rgb="FF002060"/>
        </patternFill>
      </fill>
      <alignment horizontal="center" vertical="center" textRotation="0" wrapText="1"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border outline="0">
        <top style="thin">
          <color theme="4" tint="0.39997558519241921"/>
        </top>
      </border>
    </dxf>
    <dxf>
      <font>
        <strike val="0"/>
        <outline val="0"/>
        <shadow val="0"/>
        <u val="none"/>
        <vertAlign val="baseline"/>
        <sz val="10"/>
        <color theme="1"/>
        <name val="Arial"/>
        <family val="2"/>
        <scheme val="none"/>
      </font>
    </dxf>
    <dxf>
      <border outline="0">
        <bottom style="thin">
          <color theme="4" tint="0.39997558519241921"/>
        </bottom>
      </border>
    </dxf>
    <dxf>
      <font>
        <b/>
        <i val="0"/>
        <strike val="0"/>
        <condense val="0"/>
        <extend val="0"/>
        <outline val="0"/>
        <shadow val="0"/>
        <u val="none"/>
        <vertAlign val="baseline"/>
        <sz val="10"/>
        <color theme="0"/>
        <name val="Arial"/>
        <family val="2"/>
        <scheme val="none"/>
      </font>
      <numFmt numFmtId="164" formatCode="dd/mm/yy;@"/>
      <fill>
        <patternFill patternType="solid">
          <fgColor indexed="64"/>
          <bgColor rgb="FF002060"/>
        </patternFill>
      </fill>
      <alignment horizontal="center" vertical="center" textRotation="0" wrapText="1"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fill>
        <patternFill patternType="solid">
          <fgColor indexed="64"/>
          <bgColor rgb="FF002060"/>
        </patternFill>
      </fill>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fill>
        <patternFill patternType="solid">
          <fgColor indexed="64"/>
          <bgColor rgb="FF002060"/>
        </patternFill>
      </fill>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fill>
        <patternFill patternType="solid">
          <fgColor indexed="64"/>
          <bgColor rgb="FF002060"/>
        </patternFill>
      </fill>
    </dxf>
    <dxf>
      <font>
        <strike val="0"/>
        <outline val="0"/>
        <shadow val="0"/>
        <u val="none"/>
        <vertAlign val="baseline"/>
        <sz val="10"/>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10"/>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10"/>
        <color theme="1"/>
        <name val="Arial"/>
        <family val="2"/>
        <scheme val="none"/>
      </font>
      <alignment horizontal="center" vertical="bottom" textRotation="0" wrapText="0" indent="0" justifyLastLine="0" shrinkToFit="0" readingOrder="0"/>
      <protection locked="1" hidden="1"/>
    </dxf>
    <dxf>
      <font>
        <strike val="0"/>
        <outline val="0"/>
        <shadow val="0"/>
        <u val="none"/>
        <vertAlign val="baseline"/>
        <sz val="10"/>
        <color auto="1"/>
        <name val="Arial"/>
        <family val="2"/>
        <scheme val="none"/>
      </font>
      <numFmt numFmtId="19" formatCode="dd/mm/yyyy"/>
      <alignment horizontal="center" vertical="bottom" textRotation="0" wrapText="0" indent="0" justifyLastLine="0" shrinkToFit="0" readingOrder="0"/>
      <protection locked="0" hidden="1"/>
    </dxf>
    <dxf>
      <font>
        <strike val="0"/>
        <outline val="0"/>
        <shadow val="0"/>
        <u val="none"/>
        <vertAlign val="baseline"/>
        <sz val="10"/>
        <color theme="1"/>
        <name val="Arial"/>
        <family val="2"/>
        <scheme val="none"/>
      </font>
      <numFmt numFmtId="19" formatCode="dd/mm/yyyy"/>
      <fill>
        <patternFill patternType="none">
          <fgColor indexed="64"/>
          <bgColor indexed="65"/>
        </patternFill>
      </fill>
      <alignment horizontal="center" textRotation="0"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theme="1"/>
        <name val="Arial"/>
        <family val="2"/>
        <scheme val="none"/>
      </font>
      <numFmt numFmtId="19" formatCode="dd/mm/yyyy"/>
      <alignment horizontal="center" vertical="bottom" textRotation="0" wrapText="0" indent="0" justifyLastLine="0" shrinkToFit="0" readingOrder="0"/>
      <protection locked="0" hidden="0"/>
    </dxf>
    <dxf>
      <font>
        <strike val="0"/>
        <outline val="0"/>
        <shadow val="0"/>
        <u val="none"/>
        <vertAlign val="baseline"/>
        <sz val="10"/>
        <color theme="1"/>
        <name val="Arial"/>
        <family val="2"/>
        <scheme val="none"/>
      </font>
      <numFmt numFmtId="19" formatCode="d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protection locked="0" hidden="0"/>
    </dxf>
    <dxf>
      <font>
        <strike val="0"/>
        <outline val="0"/>
        <shadow val="0"/>
        <u val="none"/>
        <vertAlign val="baseline"/>
        <sz val="10"/>
        <color theme="1"/>
        <name val="Arial"/>
        <family val="2"/>
        <scheme val="none"/>
      </font>
      <alignment horizontal="center" vertical="bottom" textRotation="0" wrapText="0" indent="0" justifyLastLine="0" shrinkToFit="0" readingOrder="0"/>
      <protection locked="0" hidden="0"/>
    </dxf>
    <dxf>
      <font>
        <strike val="0"/>
        <outline val="0"/>
        <shadow val="0"/>
        <u val="none"/>
        <vertAlign val="baseline"/>
        <sz val="10"/>
        <color theme="1"/>
        <name val="Arial"/>
        <family val="2"/>
        <scheme val="none"/>
      </font>
      <numFmt numFmtId="1" formatCode="0"/>
      <alignment horizontal="center" textRotation="0" indent="0" justifyLastLine="0" shrinkToFit="0" readingOrder="0"/>
      <protection locked="0" hidden="0"/>
    </dxf>
    <dxf>
      <font>
        <strike val="0"/>
        <outline val="0"/>
        <shadow val="0"/>
        <u val="none"/>
        <vertAlign val="baseline"/>
        <sz val="10"/>
        <color theme="1"/>
        <name val="Arial"/>
        <family val="2"/>
        <scheme val="none"/>
      </font>
      <numFmt numFmtId="0" formatCode="General"/>
      <protection locked="0" hidden="0"/>
    </dxf>
    <dxf>
      <font>
        <strike val="0"/>
        <outline val="0"/>
        <shadow val="0"/>
        <u val="none"/>
        <vertAlign val="baseline"/>
        <sz val="10"/>
        <color theme="1"/>
        <name val="Arial"/>
        <family val="2"/>
        <scheme val="none"/>
      </font>
      <numFmt numFmtId="19" formatCode="dd/mm/yyyy"/>
      <alignment horizontal="center" textRotation="0" indent="0" justifyLastLine="0" shrinkToFit="0" readingOrder="0"/>
      <protection locked="0" hidden="0"/>
    </dxf>
    <dxf>
      <font>
        <strike val="0"/>
        <outline val="0"/>
        <shadow val="0"/>
        <u val="none"/>
        <vertAlign val="baseline"/>
        <sz val="10"/>
        <color theme="1"/>
        <name val="Arial"/>
        <family val="2"/>
        <scheme val="none"/>
      </font>
      <alignment horizontal="center" textRotation="0" indent="0" justifyLastLine="0" shrinkToFit="0" readingOrder="0"/>
      <protection locked="0" hidden="0"/>
    </dxf>
    <dxf>
      <font>
        <strike val="0"/>
        <outline val="0"/>
        <shadow val="0"/>
        <u val="none"/>
        <vertAlign val="baseline"/>
        <sz val="10"/>
        <color theme="1"/>
        <name val="Arial"/>
        <family val="2"/>
        <scheme val="none"/>
      </font>
      <alignment horizontal="left" textRotation="0" relativeIndent="1" justifyLastLine="0" shrinkToFit="0" readingOrder="0"/>
      <protection locked="0" hidden="0"/>
    </dxf>
    <dxf>
      <font>
        <strike val="0"/>
        <outline val="0"/>
        <shadow val="0"/>
        <u val="none"/>
        <vertAlign val="baseline"/>
        <sz val="10"/>
        <color theme="1"/>
        <name val="Arial"/>
        <family val="2"/>
        <scheme val="none"/>
      </font>
      <alignment horizontal="left" textRotation="0" relativeIndent="1" justifyLastLine="0" shrinkToFit="0" readingOrder="0"/>
      <protection locked="0" hidden="0"/>
    </dxf>
    <dxf>
      <font>
        <strike val="0"/>
        <outline val="0"/>
        <shadow val="0"/>
        <u val="none"/>
        <vertAlign val="baseline"/>
        <sz val="10"/>
        <color theme="1"/>
        <name val="Arial"/>
        <family val="2"/>
        <scheme val="none"/>
      </font>
      <alignment horizontal="center" textRotation="0" indent="0" justifyLastLine="0" shrinkToFit="0" readingOrder="0"/>
      <protection locked="0" hidden="0"/>
    </dxf>
    <dxf>
      <font>
        <strike val="0"/>
        <outline val="0"/>
        <shadow val="0"/>
        <u val="none"/>
        <vertAlign val="baseline"/>
        <sz val="10"/>
        <color theme="1"/>
        <name val="Arial"/>
        <family val="2"/>
        <scheme val="none"/>
      </font>
      <protection locked="0" hidden="0"/>
    </dxf>
    <dxf>
      <font>
        <strike val="0"/>
        <outline val="0"/>
        <shadow val="0"/>
        <u val="none"/>
        <vertAlign val="baseline"/>
        <sz val="10"/>
        <color theme="1"/>
        <name val="Arial"/>
        <family val="2"/>
        <scheme val="none"/>
      </font>
      <fill>
        <patternFill>
          <fgColor indexed="64"/>
          <bgColor rgb="FF002060"/>
        </patternFill>
      </fill>
      <alignment horizontal="center" vertical="center" textRotation="0" wrapText="1" indent="0" justifyLastLine="0" shrinkToFit="0" readingOrder="0"/>
      <protection locked="0" hidden="0"/>
    </dxf>
    <dxf>
      <font>
        <b/>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
      <font>
        <b/>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
      <font>
        <b/>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s>
  <tableStyles count="3" defaultTableStyle="TableStyleMedium2" defaultPivotStyle="PivotStyleLight16">
    <tableStyle name="SlicerStyleDark5 4" pivot="0" table="0" count="10" xr9:uid="{30344B4E-5CDE-4E8F-B502-07784F4E3BF6}">
      <tableStyleElement type="wholeTable" dxfId="252"/>
      <tableStyleElement type="headerRow" dxfId="251"/>
    </tableStyle>
    <tableStyle name="SlicerStyleDark5 4 2" pivot="0" table="0" count="10" xr9:uid="{C739BA27-129C-4F65-B2F0-0A3CAF9983C6}">
      <tableStyleElement type="wholeTable" dxfId="250"/>
      <tableStyleElement type="headerRow" dxfId="249"/>
    </tableStyle>
    <tableStyle name="SlicerStyleDark5 4 3" pivot="0" table="0" count="10" xr9:uid="{9F252856-A891-403C-90B6-F003DA4EE63A}">
      <tableStyleElement type="wholeTable" dxfId="248"/>
      <tableStyleElement type="headerRow" dxfId="247"/>
    </tableStyle>
  </tableStyles>
  <colors>
    <mruColors>
      <color rgb="FF005CA9"/>
      <color rgb="FFD9D9D9"/>
      <color rgb="FFF2F2F2"/>
      <color rgb="FF0082EE"/>
      <color rgb="FF2DA0FF"/>
      <color rgb="FFA5A5A5"/>
      <color rgb="FFAEAAAA"/>
      <color rgb="FFF22AF2"/>
      <color rgb="FFF2FFFF"/>
      <color rgb="FFFFFFFF"/>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rgb="FF005CA9"/>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rgb="FF005CA9"/>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rgb="FF005CA9"/>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5 4">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4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5 4 3">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[ACO - Outil de suivi des visites médicales V21.xlsx]TCD!T_Répartition H/F par statut</c:name>
    <c:fmtId val="15"/>
  </c:pivotSource>
  <c:chart>
    <c:autoTitleDeleted val="0"/>
    <c:pivotFmts>
      <c:pivotFmt>
        <c:idx val="0"/>
        <c:spPr>
          <a:solidFill>
            <a:srgbClr val="FF696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4472C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696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4472C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0070C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70C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0070C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percentStacked"/>
        <c:varyColors val="0"/>
        <c:ser>
          <c:idx val="0"/>
          <c:order val="0"/>
          <c:tx>
            <c:strRef>
              <c:f>TCD!$Q$4:$Q$5</c:f>
              <c:strCache>
                <c:ptCount val="1"/>
                <c:pt idx="0">
                  <c:v>F</c:v>
                </c:pt>
              </c:strCache>
            </c:strRef>
          </c:tx>
          <c:spPr>
            <a:solidFill>
              <a:schemeClr val="accent1"/>
            </a:solidFill>
            <a:ln>
              <a:noFill/>
            </a:ln>
            <a:effectLst/>
          </c:spPr>
          <c:invertIfNegative val="0"/>
          <c:cat>
            <c:strRef>
              <c:f>TCD!$P$6:$P$10</c:f>
              <c:strCache>
                <c:ptCount val="4"/>
                <c:pt idx="0">
                  <c:v>Agent de maîtrise</c:v>
                </c:pt>
                <c:pt idx="1">
                  <c:v>Cadre</c:v>
                </c:pt>
                <c:pt idx="2">
                  <c:v>Employé</c:v>
                </c:pt>
                <c:pt idx="3">
                  <c:v>Ouvrier</c:v>
                </c:pt>
              </c:strCache>
            </c:strRef>
          </c:cat>
          <c:val>
            <c:numRef>
              <c:f>TCD!$Q$6:$Q$10</c:f>
              <c:numCache>
                <c:formatCode>General</c:formatCode>
                <c:ptCount val="4"/>
                <c:pt idx="0">
                  <c:v>43</c:v>
                </c:pt>
                <c:pt idx="1">
                  <c:v>64</c:v>
                </c:pt>
                <c:pt idx="2">
                  <c:v>14</c:v>
                </c:pt>
                <c:pt idx="3">
                  <c:v>96</c:v>
                </c:pt>
              </c:numCache>
            </c:numRef>
          </c:val>
          <c:extLst>
            <c:ext xmlns:c16="http://schemas.microsoft.com/office/drawing/2014/chart" uri="{C3380CC4-5D6E-409C-BE32-E72D297353CC}">
              <c16:uniqueId val="{00000000-E127-481C-AA40-BF339D4E5B03}"/>
            </c:ext>
          </c:extLst>
        </c:ser>
        <c:ser>
          <c:idx val="1"/>
          <c:order val="1"/>
          <c:tx>
            <c:strRef>
              <c:f>TCD!$R$4:$R$5</c:f>
              <c:strCache>
                <c:ptCount val="1"/>
                <c:pt idx="0">
                  <c:v>H</c:v>
                </c:pt>
              </c:strCache>
            </c:strRef>
          </c:tx>
          <c:spPr>
            <a:solidFill>
              <a:schemeClr val="accent2"/>
            </a:solidFill>
            <a:ln>
              <a:noFill/>
            </a:ln>
            <a:effectLst/>
          </c:spPr>
          <c:invertIfNegative val="0"/>
          <c:cat>
            <c:strRef>
              <c:f>TCD!$P$6:$P$10</c:f>
              <c:strCache>
                <c:ptCount val="4"/>
                <c:pt idx="0">
                  <c:v>Agent de maîtrise</c:v>
                </c:pt>
                <c:pt idx="1">
                  <c:v>Cadre</c:v>
                </c:pt>
                <c:pt idx="2">
                  <c:v>Employé</c:v>
                </c:pt>
                <c:pt idx="3">
                  <c:v>Ouvrier</c:v>
                </c:pt>
              </c:strCache>
            </c:strRef>
          </c:cat>
          <c:val>
            <c:numRef>
              <c:f>TCD!$R$6:$R$10</c:f>
              <c:numCache>
                <c:formatCode>General</c:formatCode>
                <c:ptCount val="4"/>
                <c:pt idx="0">
                  <c:v>63</c:v>
                </c:pt>
                <c:pt idx="1">
                  <c:v>84</c:v>
                </c:pt>
                <c:pt idx="2">
                  <c:v>9</c:v>
                </c:pt>
                <c:pt idx="3">
                  <c:v>127</c:v>
                </c:pt>
              </c:numCache>
            </c:numRef>
          </c:val>
          <c:extLst>
            <c:ext xmlns:c16="http://schemas.microsoft.com/office/drawing/2014/chart" uri="{C3380CC4-5D6E-409C-BE32-E72D297353CC}">
              <c16:uniqueId val="{00000000-7FB8-41D7-8CBC-85CFC5A227BE}"/>
            </c:ext>
          </c:extLst>
        </c:ser>
        <c:dLbls>
          <c:showLegendKey val="0"/>
          <c:showVal val="0"/>
          <c:showCatName val="0"/>
          <c:showSerName val="0"/>
          <c:showPercent val="0"/>
          <c:showBubbleSize val="0"/>
        </c:dLbls>
        <c:gapWidth val="150"/>
        <c:overlap val="100"/>
        <c:axId val="1740763728"/>
        <c:axId val="1740763312"/>
      </c:barChart>
      <c:catAx>
        <c:axId val="174076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0763312"/>
        <c:crosses val="autoZero"/>
        <c:auto val="1"/>
        <c:lblAlgn val="ctr"/>
        <c:lblOffset val="100"/>
        <c:noMultiLvlLbl val="0"/>
      </c:catAx>
      <c:valAx>
        <c:axId val="1740763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0763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[ACO - Outil de suivi des visites médicales V21.xlsx]TCD!T_site de rattachement RH</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Proportion</a:t>
            </a:r>
            <a:r>
              <a:rPr lang="en-US" baseline="0"/>
              <a:t> des visites par RH</a:t>
            </a:r>
          </a:p>
        </c:rich>
      </c:tx>
      <c:layout>
        <c:manualLayout>
          <c:xMode val="edge"/>
          <c:yMode val="edge"/>
          <c:x val="8.1661045469652596E-2"/>
          <c:y val="4.03840628466476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25400">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2"/>
          </a:solidFill>
          <a:ln w="25400">
            <a:noFill/>
          </a:ln>
          <a:effectLst/>
          <a:sp3d/>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25400">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25400">
            <a:noFill/>
          </a:ln>
          <a:effectLst/>
          <a:sp3d/>
        </c:spPr>
      </c:pivotFmt>
      <c:pivotFmt>
        <c:idx val="4"/>
        <c:spPr>
          <a:solidFill>
            <a:schemeClr val="accent1"/>
          </a:solidFill>
          <a:ln w="25400">
            <a:noFill/>
          </a:ln>
          <a:effectLst/>
          <a:sp3d/>
        </c:spPr>
      </c:pivotFmt>
      <c:pivotFmt>
        <c:idx val="5"/>
        <c:spPr>
          <a:solidFill>
            <a:schemeClr val="accent1"/>
          </a:solidFill>
          <a:ln w="25400">
            <a:noFill/>
          </a:ln>
          <a:effectLst/>
          <a:sp3d/>
        </c:spPr>
      </c:pivotFmt>
      <c:pivotFmt>
        <c:idx val="6"/>
        <c:spPr>
          <a:solidFill>
            <a:schemeClr val="accent1"/>
          </a:solidFill>
          <a:ln w="25400">
            <a:noFill/>
          </a:ln>
          <a:effectLst/>
          <a:sp3d/>
        </c:spPr>
      </c:pivotFmt>
      <c:pivotFmt>
        <c:idx val="7"/>
        <c:spPr>
          <a:solidFill>
            <a:schemeClr val="accent1"/>
          </a:solidFill>
          <a:ln w="25400">
            <a:noFill/>
          </a:ln>
          <a:effectLst/>
          <a:sp3d/>
        </c:spPr>
      </c:pivotFmt>
      <c:pivotFmt>
        <c:idx val="8"/>
        <c:spPr>
          <a:solidFill>
            <a:schemeClr val="accent1"/>
          </a:solidFill>
          <a:ln w="25400">
            <a:noFill/>
          </a:ln>
          <a:effectLst/>
          <a:sp3d/>
        </c:spPr>
      </c:pivotFmt>
      <c:pivotFmt>
        <c:idx val="9"/>
        <c:spPr>
          <a:solidFill>
            <a:schemeClr val="accent1"/>
          </a:solidFill>
          <a:ln w="25400">
            <a:noFill/>
          </a:ln>
          <a:effectLst/>
          <a:sp3d/>
        </c:spPr>
      </c:pivotFmt>
      <c:pivotFmt>
        <c:idx val="10"/>
        <c:spPr>
          <a:solidFill>
            <a:schemeClr val="accent1"/>
          </a:solidFill>
          <a:ln w="25400">
            <a:noFill/>
          </a:ln>
          <a:effectLst/>
          <a:sp3d/>
        </c:spPr>
      </c:pivotFmt>
      <c:pivotFmt>
        <c:idx val="11"/>
        <c:spPr>
          <a:solidFill>
            <a:schemeClr val="accent1"/>
          </a:solidFill>
          <a:ln w="25400">
            <a:noFill/>
          </a:ln>
          <a:effectLst/>
          <a:sp3d/>
        </c:spPr>
      </c:pivotFmt>
      <c:pivotFmt>
        <c:idx val="12"/>
        <c:spPr>
          <a:solidFill>
            <a:schemeClr val="accent1"/>
          </a:solidFill>
          <a:ln w="25400">
            <a:noFill/>
          </a:ln>
          <a:effectLst/>
          <a:sp3d/>
        </c:spPr>
      </c:pivotFmt>
      <c:pivotFmt>
        <c:idx val="13"/>
        <c:spPr>
          <a:solidFill>
            <a:schemeClr val="accent1"/>
          </a:solidFill>
          <a:ln w="25400">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25400">
            <a:noFill/>
          </a:ln>
          <a:effectLst/>
          <a:sp3d/>
        </c:spPr>
      </c:pivotFmt>
      <c:pivotFmt>
        <c:idx val="15"/>
        <c:spPr>
          <a:solidFill>
            <a:schemeClr val="accent1"/>
          </a:solidFill>
          <a:ln w="25400">
            <a:noFill/>
          </a:ln>
          <a:effectLst/>
          <a:sp3d/>
        </c:spPr>
      </c:pivotFmt>
      <c:pivotFmt>
        <c:idx val="16"/>
        <c:spPr>
          <a:solidFill>
            <a:schemeClr val="accent1"/>
          </a:solidFill>
          <a:ln w="25400">
            <a:noFill/>
          </a:ln>
          <a:effectLst/>
          <a:sp3d/>
        </c:spPr>
      </c:pivotFmt>
      <c:pivotFmt>
        <c:idx val="17"/>
        <c:spPr>
          <a:solidFill>
            <a:schemeClr val="accent1"/>
          </a:solidFill>
          <a:ln w="25400">
            <a:noFill/>
          </a:ln>
          <a:effectLst/>
          <a:sp3d/>
        </c:spPr>
      </c:pivotFmt>
      <c:pivotFmt>
        <c:idx val="18"/>
        <c:spPr>
          <a:solidFill>
            <a:schemeClr val="accent1"/>
          </a:solidFill>
          <a:ln w="25400">
            <a:noFill/>
          </a:ln>
          <a:effectLst/>
          <a:sp3d/>
        </c:spPr>
      </c:pivotFmt>
      <c:pivotFmt>
        <c:idx val="19"/>
        <c:spPr>
          <a:solidFill>
            <a:schemeClr val="accent1"/>
          </a:solidFill>
          <a:ln w="25400">
            <a:noFill/>
          </a:ln>
          <a:effectLst/>
          <a:sp3d/>
        </c:spPr>
      </c:pivotFmt>
      <c:pivotFmt>
        <c:idx val="20"/>
        <c:spPr>
          <a:solidFill>
            <a:schemeClr val="accent1"/>
          </a:solidFill>
          <a:ln w="25400">
            <a:noFill/>
          </a:ln>
          <a:effectLst/>
          <a:sp3d/>
        </c:spPr>
      </c:pivotFmt>
      <c:pivotFmt>
        <c:idx val="21"/>
        <c:spPr>
          <a:solidFill>
            <a:schemeClr val="accent1"/>
          </a:solidFill>
          <a:ln w="25400">
            <a:noFill/>
          </a:ln>
          <a:effectLst/>
          <a:sp3d/>
        </c:spPr>
      </c:pivotFmt>
      <c:pivotFmt>
        <c:idx val="22"/>
        <c:spPr>
          <a:solidFill>
            <a:schemeClr val="accent1"/>
          </a:solidFill>
          <a:ln w="25400">
            <a:noFill/>
          </a:ln>
          <a:effectLst/>
          <a:sp3d/>
        </c:spPr>
      </c:pivotFmt>
      <c:pivotFmt>
        <c:idx val="23"/>
        <c:spPr>
          <a:solidFill>
            <a:schemeClr val="accent1"/>
          </a:solidFill>
          <a:ln w="25400">
            <a:noFill/>
          </a:ln>
          <a:effectLst/>
          <a:sp3d/>
        </c:spPr>
      </c:pivotFmt>
      <c:pivotFmt>
        <c:idx val="24"/>
        <c:spPr>
          <a:solidFill>
            <a:schemeClr val="accent1"/>
          </a:solidFill>
          <a:ln w="25400">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25"/>
        <c:spPr>
          <a:solidFill>
            <a:schemeClr val="accent1"/>
          </a:solidFill>
          <a:ln w="25400">
            <a:noFill/>
          </a:ln>
          <a:effectLst/>
          <a:sp3d/>
        </c:spPr>
      </c:pivotFmt>
      <c:pivotFmt>
        <c:idx val="26"/>
        <c:spPr>
          <a:solidFill>
            <a:schemeClr val="accent1"/>
          </a:solidFill>
          <a:ln w="25400">
            <a:noFill/>
          </a:ln>
          <a:effectLst/>
          <a:sp3d/>
        </c:spPr>
      </c:pivotFmt>
      <c:pivotFmt>
        <c:idx val="27"/>
        <c:spPr>
          <a:solidFill>
            <a:schemeClr val="accent1"/>
          </a:solidFill>
          <a:ln w="25400">
            <a:noFill/>
          </a:ln>
          <a:effectLst/>
          <a:sp3d/>
        </c:spPr>
      </c:pivotFmt>
      <c:pivotFmt>
        <c:idx val="28"/>
        <c:spPr>
          <a:solidFill>
            <a:schemeClr val="accent1"/>
          </a:solidFill>
          <a:ln w="25400">
            <a:noFill/>
          </a:ln>
          <a:effectLst/>
          <a:sp3d/>
        </c:spPr>
      </c:pivotFmt>
      <c:pivotFmt>
        <c:idx val="29"/>
        <c:spPr>
          <a:solidFill>
            <a:schemeClr val="accent1"/>
          </a:solidFill>
          <a:ln w="25400">
            <a:noFill/>
          </a:ln>
          <a:effectLst/>
          <a:sp3d/>
        </c:spPr>
      </c:pivotFmt>
      <c:pivotFmt>
        <c:idx val="30"/>
        <c:spPr>
          <a:solidFill>
            <a:schemeClr val="accent1"/>
          </a:solidFill>
          <a:ln w="25400">
            <a:noFill/>
          </a:ln>
          <a:effectLst/>
          <a:sp3d/>
        </c:spPr>
      </c:pivotFmt>
      <c:pivotFmt>
        <c:idx val="31"/>
        <c:spPr>
          <a:solidFill>
            <a:schemeClr val="accent1"/>
          </a:solidFill>
          <a:ln w="25400">
            <a:noFill/>
          </a:ln>
          <a:effectLst/>
          <a:sp3d/>
        </c:spPr>
      </c:pivotFmt>
      <c:pivotFmt>
        <c:idx val="32"/>
        <c:spPr>
          <a:solidFill>
            <a:schemeClr val="accent1"/>
          </a:solidFill>
          <a:ln w="25400">
            <a:noFill/>
          </a:ln>
          <a:effectLst/>
          <a:sp3d/>
        </c:spPr>
      </c:pivotFmt>
      <c:pivotFmt>
        <c:idx val="33"/>
        <c:spPr>
          <a:solidFill>
            <a:schemeClr val="accent1"/>
          </a:solidFill>
          <a:ln w="25400">
            <a:noFill/>
          </a:ln>
          <a:effectLst/>
          <a:sp3d/>
        </c:spPr>
      </c:pivotFmt>
      <c:pivotFmt>
        <c:idx val="34"/>
        <c:spPr>
          <a:solidFill>
            <a:schemeClr val="accent1"/>
          </a:solidFill>
          <a:ln w="25400">
            <a:noFill/>
          </a:ln>
          <a:effectLst/>
          <a:sp3d/>
        </c:spPr>
      </c:pivotFmt>
      <c:pivotFmt>
        <c:idx val="35"/>
        <c:spPr>
          <a:solidFill>
            <a:schemeClr val="accent1"/>
          </a:solidFill>
          <a:ln w="25400">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Lst>
        </c:dLbl>
      </c:pivotFmt>
      <c:pivotFmt>
        <c:idx val="36"/>
        <c:spPr>
          <a:solidFill>
            <a:schemeClr val="accent1"/>
          </a:solidFill>
          <a:ln w="25400">
            <a:noFill/>
          </a:ln>
          <a:effectLst/>
          <a:sp3d/>
        </c:spPr>
      </c:pivotFmt>
      <c:pivotFmt>
        <c:idx val="37"/>
        <c:spPr>
          <a:solidFill>
            <a:schemeClr val="accent1"/>
          </a:solidFill>
          <a:ln w="25400">
            <a:noFill/>
          </a:ln>
          <a:effectLst/>
          <a:sp3d/>
        </c:spPr>
      </c:pivotFmt>
      <c:pivotFmt>
        <c:idx val="38"/>
        <c:spPr>
          <a:solidFill>
            <a:schemeClr val="accent1"/>
          </a:solidFill>
          <a:ln w="25400">
            <a:noFill/>
          </a:ln>
          <a:effectLst/>
          <a:sp3d/>
        </c:spPr>
      </c:pivotFmt>
      <c:pivotFmt>
        <c:idx val="39"/>
        <c:spPr>
          <a:solidFill>
            <a:schemeClr val="accent1"/>
          </a:solidFill>
          <a:ln w="25400">
            <a:noFill/>
          </a:ln>
          <a:effectLst/>
          <a:sp3d/>
        </c:spPr>
      </c:pivotFmt>
      <c:pivotFmt>
        <c:idx val="40"/>
        <c:spPr>
          <a:solidFill>
            <a:schemeClr val="accent1"/>
          </a:solidFill>
          <a:ln w="25400">
            <a:noFill/>
          </a:ln>
          <a:effectLst/>
          <a:sp3d/>
        </c:spPr>
      </c:pivotFmt>
      <c:pivotFmt>
        <c:idx val="41"/>
        <c:spPr>
          <a:solidFill>
            <a:schemeClr val="accent1"/>
          </a:solidFill>
          <a:ln w="25400">
            <a:noFill/>
          </a:ln>
          <a:effectLst/>
          <a:sp3d/>
        </c:spPr>
      </c:pivotFmt>
      <c:pivotFmt>
        <c:idx val="42"/>
        <c:spPr>
          <a:solidFill>
            <a:schemeClr val="accent1"/>
          </a:solidFill>
          <a:ln w="25400">
            <a:noFill/>
          </a:ln>
          <a:effectLst/>
          <a:sp3d/>
        </c:spPr>
      </c:pivotFmt>
      <c:pivotFmt>
        <c:idx val="43"/>
        <c:spPr>
          <a:solidFill>
            <a:schemeClr val="accent1"/>
          </a:solidFill>
          <a:ln w="25400">
            <a:noFill/>
          </a:ln>
          <a:effectLst/>
          <a:sp3d/>
        </c:spPr>
      </c:pivotFmt>
      <c:pivotFmt>
        <c:idx val="44"/>
        <c:spPr>
          <a:solidFill>
            <a:schemeClr val="accent1"/>
          </a:solidFill>
          <a:ln w="25400">
            <a:noFill/>
          </a:ln>
          <a:effectLst/>
          <a:sp3d/>
        </c:spPr>
      </c:pivotFmt>
      <c:pivotFmt>
        <c:idx val="45"/>
        <c:spPr>
          <a:solidFill>
            <a:schemeClr val="accent1"/>
          </a:solidFill>
          <a:ln w="25400">
            <a:noFill/>
          </a:ln>
          <a:effectLst/>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TCD!$AJ$4</c:f>
              <c:strCache>
                <c:ptCount val="1"/>
                <c:pt idx="0">
                  <c:v>Total</c:v>
                </c:pt>
              </c:strCache>
            </c:strRef>
          </c:tx>
          <c:spPr>
            <a:ln>
              <a:noFill/>
            </a:ln>
          </c:spPr>
          <c:dPt>
            <c:idx val="0"/>
            <c:bubble3D val="0"/>
            <c:spPr>
              <a:solidFill>
                <a:schemeClr val="accent1"/>
              </a:solidFill>
              <a:ln w="25400">
                <a:noFill/>
              </a:ln>
              <a:effectLst/>
              <a:sp3d/>
            </c:spPr>
            <c:extLst>
              <c:ext xmlns:c16="http://schemas.microsoft.com/office/drawing/2014/chart" uri="{C3380CC4-5D6E-409C-BE32-E72D297353CC}">
                <c16:uniqueId val="{00000001-590C-48A2-A387-0ABC23268FBC}"/>
              </c:ext>
            </c:extLst>
          </c:dPt>
          <c:dPt>
            <c:idx val="1"/>
            <c:bubble3D val="0"/>
            <c:spPr>
              <a:solidFill>
                <a:schemeClr val="accent2"/>
              </a:solidFill>
              <a:ln w="25400">
                <a:noFill/>
              </a:ln>
              <a:effectLst/>
              <a:sp3d/>
            </c:spPr>
            <c:extLst>
              <c:ext xmlns:c16="http://schemas.microsoft.com/office/drawing/2014/chart" uri="{C3380CC4-5D6E-409C-BE32-E72D297353CC}">
                <c16:uniqueId val="{00000003-590C-48A2-A387-0ABC23268FBC}"/>
              </c:ext>
            </c:extLst>
          </c:dPt>
          <c:dPt>
            <c:idx val="2"/>
            <c:bubble3D val="0"/>
            <c:spPr>
              <a:solidFill>
                <a:schemeClr val="accent3"/>
              </a:solidFill>
              <a:ln w="25400">
                <a:noFill/>
              </a:ln>
              <a:effectLst/>
              <a:sp3d/>
            </c:spPr>
            <c:extLst>
              <c:ext xmlns:c16="http://schemas.microsoft.com/office/drawing/2014/chart" uri="{C3380CC4-5D6E-409C-BE32-E72D297353CC}">
                <c16:uniqueId val="{00000005-590C-48A2-A387-0ABC23268FBC}"/>
              </c:ext>
            </c:extLst>
          </c:dPt>
          <c:dPt>
            <c:idx val="3"/>
            <c:bubble3D val="0"/>
            <c:spPr>
              <a:solidFill>
                <a:schemeClr val="accent4"/>
              </a:solidFill>
              <a:ln w="25400">
                <a:noFill/>
              </a:ln>
              <a:effectLst/>
              <a:sp3d/>
            </c:spPr>
            <c:extLst>
              <c:ext xmlns:c16="http://schemas.microsoft.com/office/drawing/2014/chart" uri="{C3380CC4-5D6E-409C-BE32-E72D297353CC}">
                <c16:uniqueId val="{00000007-590C-48A2-A387-0ABC23268FBC}"/>
              </c:ext>
            </c:extLst>
          </c:dPt>
          <c:dPt>
            <c:idx val="4"/>
            <c:bubble3D val="0"/>
            <c:spPr>
              <a:solidFill>
                <a:schemeClr val="accent5"/>
              </a:solidFill>
              <a:ln w="25400">
                <a:noFill/>
              </a:ln>
              <a:effectLst/>
              <a:sp3d/>
            </c:spPr>
            <c:extLst>
              <c:ext xmlns:c16="http://schemas.microsoft.com/office/drawing/2014/chart" uri="{C3380CC4-5D6E-409C-BE32-E72D297353CC}">
                <c16:uniqueId val="{00000009-590C-48A2-A387-0ABC23268FBC}"/>
              </c:ext>
            </c:extLst>
          </c:dPt>
          <c:dPt>
            <c:idx val="5"/>
            <c:bubble3D val="0"/>
            <c:spPr>
              <a:solidFill>
                <a:schemeClr val="accent6"/>
              </a:solidFill>
              <a:ln w="25400">
                <a:noFill/>
              </a:ln>
              <a:effectLst/>
              <a:sp3d/>
            </c:spPr>
            <c:extLst>
              <c:ext xmlns:c16="http://schemas.microsoft.com/office/drawing/2014/chart" uri="{C3380CC4-5D6E-409C-BE32-E72D297353CC}">
                <c16:uniqueId val="{0000000B-590C-48A2-A387-0ABC23268FBC}"/>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590C-48A2-A387-0ABC23268FBC}"/>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590C-48A2-A387-0ABC23268FBC}"/>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590C-48A2-A387-0ABC23268FBC}"/>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590C-48A2-A387-0ABC23268FB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TCD!$AI$5:$AI$15</c:f>
              <c:strCache>
                <c:ptCount val="10"/>
                <c:pt idx="0">
                  <c:v>Abdelaoui Fatima</c:v>
                </c:pt>
                <c:pt idx="1">
                  <c:v>Blanchard Jérôme</c:v>
                </c:pt>
                <c:pt idx="2">
                  <c:v>Bourdet Eloise</c:v>
                </c:pt>
                <c:pt idx="3">
                  <c:v>Cheng Amélie</c:v>
                </c:pt>
                <c:pt idx="4">
                  <c:v>Dupont Patrick</c:v>
                </c:pt>
                <c:pt idx="5">
                  <c:v>Gonzales Stéphanie</c:v>
                </c:pt>
                <c:pt idx="6">
                  <c:v>Métais Frack</c:v>
                </c:pt>
                <c:pt idx="7">
                  <c:v>Traoré Ali</c:v>
                </c:pt>
                <c:pt idx="8">
                  <c:v>Vaugler Philippe</c:v>
                </c:pt>
                <c:pt idx="9">
                  <c:v>Watrin Larence</c:v>
                </c:pt>
              </c:strCache>
            </c:strRef>
          </c:cat>
          <c:val>
            <c:numRef>
              <c:f>TCD!$AJ$5:$AJ$15</c:f>
              <c:numCache>
                <c:formatCode>General</c:formatCode>
                <c:ptCount val="10"/>
                <c:pt idx="0">
                  <c:v>36</c:v>
                </c:pt>
                <c:pt idx="1">
                  <c:v>48</c:v>
                </c:pt>
                <c:pt idx="2">
                  <c:v>38</c:v>
                </c:pt>
                <c:pt idx="3">
                  <c:v>49</c:v>
                </c:pt>
                <c:pt idx="4">
                  <c:v>44</c:v>
                </c:pt>
                <c:pt idx="5">
                  <c:v>49</c:v>
                </c:pt>
                <c:pt idx="6">
                  <c:v>88</c:v>
                </c:pt>
                <c:pt idx="7">
                  <c:v>50</c:v>
                </c:pt>
                <c:pt idx="8">
                  <c:v>48</c:v>
                </c:pt>
                <c:pt idx="9">
                  <c:v>50</c:v>
                </c:pt>
              </c:numCache>
            </c:numRef>
          </c:val>
          <c:extLst>
            <c:ext xmlns:c16="http://schemas.microsoft.com/office/drawing/2014/chart" uri="{C3380CC4-5D6E-409C-BE32-E72D297353CC}">
              <c16:uniqueId val="{00000014-590C-48A2-A387-0ABC23268FBC}"/>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[ACO - Outil de suivi des visites médicales V21.xlsx]TCD!T_suivi_par_pop</c:name>
    <c:fmtId val="16"/>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9"/>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0"/>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1"/>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2"/>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3"/>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4"/>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5"/>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6"/>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7"/>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8"/>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9"/>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0"/>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1"/>
      </c:pivotFmt>
      <c:pivotFmt>
        <c:idx val="22"/>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3"/>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4"/>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5"/>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6"/>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7"/>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8"/>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9"/>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30"/>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31"/>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32"/>
        <c:dLbl>
          <c:idx val="0"/>
          <c:showLegendKey val="0"/>
          <c:showVal val="1"/>
          <c:showCatName val="0"/>
          <c:showSerName val="0"/>
          <c:showPercent val="0"/>
          <c:showBubbleSize val="0"/>
          <c:extLst>
            <c:ext xmlns:c15="http://schemas.microsoft.com/office/drawing/2012/chart" uri="{CE6537A1-D6FC-4f65-9D91-7224C49458BB}"/>
          </c:extLst>
        </c:dLbl>
      </c:pivotFmt>
      <c:pivotFmt>
        <c:idx val="33"/>
        <c:dLbl>
          <c:idx val="0"/>
          <c:showLegendKey val="0"/>
          <c:showVal val="1"/>
          <c:showCatName val="0"/>
          <c:showSerName val="0"/>
          <c:showPercent val="0"/>
          <c:showBubbleSize val="0"/>
          <c:extLst>
            <c:ext xmlns:c15="http://schemas.microsoft.com/office/drawing/2012/chart" uri="{CE6537A1-D6FC-4f65-9D91-7224C49458BB}"/>
          </c:extLst>
        </c:dLbl>
      </c:pivotFmt>
      <c:pivotFmt>
        <c:idx val="34"/>
        <c:dLbl>
          <c:idx val="0"/>
          <c:showLegendKey val="0"/>
          <c:showVal val="1"/>
          <c:showCatName val="0"/>
          <c:showSerName val="0"/>
          <c:showPercent val="0"/>
          <c:showBubbleSize val="0"/>
          <c:extLst>
            <c:ext xmlns:c15="http://schemas.microsoft.com/office/drawing/2012/chart" uri="{CE6537A1-D6FC-4f65-9D91-7224C49458BB}"/>
          </c:extLst>
        </c:dLbl>
      </c:pivotFmt>
      <c:pivotFmt>
        <c:idx val="35"/>
        <c:dLbl>
          <c:idx val="0"/>
          <c:showLegendKey val="0"/>
          <c:showVal val="1"/>
          <c:showCatName val="0"/>
          <c:showSerName val="0"/>
          <c:showPercent val="0"/>
          <c:showBubbleSize val="0"/>
          <c:extLst>
            <c:ext xmlns:c15="http://schemas.microsoft.com/office/drawing/2012/chart" uri="{CE6537A1-D6FC-4f65-9D91-7224C49458BB}"/>
          </c:extLst>
        </c:dLbl>
      </c:pivotFmt>
      <c:pivotFmt>
        <c:idx val="36"/>
        <c:dLbl>
          <c:idx val="0"/>
          <c:dLblPos val="inEnd"/>
          <c:showLegendKey val="0"/>
          <c:showVal val="0"/>
          <c:showCatName val="0"/>
          <c:showSerName val="0"/>
          <c:showPercent val="0"/>
          <c:showBubbleSize val="0"/>
          <c:extLst>
            <c:ext xmlns:c15="http://schemas.microsoft.com/office/drawing/2012/chart" uri="{CE6537A1-D6FC-4f65-9D91-7224C49458BB}"/>
          </c:extLst>
        </c:dLbl>
      </c:pivotFmt>
      <c:pivotFmt>
        <c:idx val="37"/>
        <c:dLbl>
          <c:idx val="0"/>
          <c:dLblPos val="inEnd"/>
          <c:showLegendKey val="0"/>
          <c:showVal val="0"/>
          <c:showCatName val="0"/>
          <c:showSerName val="0"/>
          <c:showPercent val="0"/>
          <c:showBubbleSize val="0"/>
          <c:extLst>
            <c:ext xmlns:c15="http://schemas.microsoft.com/office/drawing/2012/chart" uri="{CE6537A1-D6FC-4f65-9D91-7224C49458BB}"/>
          </c:extLst>
        </c:dLbl>
      </c:pivotFmt>
      <c:pivotFmt>
        <c:idx val="38"/>
        <c:dLbl>
          <c:idx val="0"/>
          <c:dLblPos val="inEnd"/>
          <c:showLegendKey val="0"/>
          <c:showVal val="0"/>
          <c:showCatName val="0"/>
          <c:showSerName val="0"/>
          <c:showPercent val="0"/>
          <c:showBubbleSize val="0"/>
          <c:extLst>
            <c:ext xmlns:c15="http://schemas.microsoft.com/office/drawing/2012/chart" uri="{CE6537A1-D6FC-4f65-9D91-7224C49458BB}"/>
          </c:extLst>
        </c:dLbl>
      </c:pivotFmt>
      <c:pivotFmt>
        <c:idx val="39"/>
        <c:dLbl>
          <c:idx val="0"/>
          <c:dLblPos val="inEnd"/>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1"/>
          <c:showCatName val="0"/>
          <c:showSerName val="0"/>
          <c:showPercent val="0"/>
          <c:showBubbleSize val="0"/>
          <c:extLst>
            <c:ext xmlns:c15="http://schemas.microsoft.com/office/drawing/2012/chart" uri="{CE6537A1-D6FC-4f65-9D91-7224C49458BB}"/>
          </c:extLst>
        </c:dLbl>
      </c:pivotFmt>
      <c:pivotFmt>
        <c:idx val="41"/>
        <c:dLbl>
          <c:idx val="0"/>
          <c:showLegendKey val="0"/>
          <c:showVal val="1"/>
          <c:showCatName val="0"/>
          <c:showSerName val="0"/>
          <c:showPercent val="0"/>
          <c:showBubbleSize val="0"/>
          <c:extLst>
            <c:ext xmlns:c15="http://schemas.microsoft.com/office/drawing/2012/chart" uri="{CE6537A1-D6FC-4f65-9D91-7224C49458BB}"/>
          </c:extLst>
        </c:dLbl>
      </c:pivotFmt>
      <c:pivotFmt>
        <c:idx val="42"/>
        <c:dLbl>
          <c:idx val="0"/>
          <c:showLegendKey val="0"/>
          <c:showVal val="1"/>
          <c:showCatName val="0"/>
          <c:showSerName val="0"/>
          <c:showPercent val="0"/>
          <c:showBubbleSize val="0"/>
          <c:extLst>
            <c:ext xmlns:c15="http://schemas.microsoft.com/office/drawing/2012/chart" uri="{CE6537A1-D6FC-4f65-9D91-7224C49458BB}"/>
          </c:extLst>
        </c:dLbl>
      </c:pivotFmt>
      <c:pivotFmt>
        <c:idx val="43"/>
        <c:dLbl>
          <c:idx val="0"/>
          <c:showLegendKey val="0"/>
          <c:showVal val="1"/>
          <c:showCatName val="0"/>
          <c:showSerName val="0"/>
          <c:showPercent val="0"/>
          <c:showBubbleSize val="0"/>
          <c:extLst>
            <c:ext xmlns:c15="http://schemas.microsoft.com/office/drawing/2012/chart" uri="{CE6537A1-D6FC-4f65-9D91-7224C49458BB}"/>
          </c:extLst>
        </c:dLbl>
      </c:pivotFmt>
      <c:pivotFmt>
        <c:idx val="44"/>
        <c:dLbl>
          <c:idx val="0"/>
          <c:showLegendKey val="0"/>
          <c:showVal val="1"/>
          <c:showCatName val="0"/>
          <c:showSerName val="0"/>
          <c:showPercent val="0"/>
          <c:showBubbleSize val="0"/>
          <c:extLst>
            <c:ext xmlns:c15="http://schemas.microsoft.com/office/drawing/2012/chart" uri="{CE6537A1-D6FC-4f65-9D91-7224C49458BB}"/>
          </c:extLst>
        </c:dLbl>
      </c:pivotFmt>
      <c:pivotFmt>
        <c:idx val="45"/>
        <c:dLbl>
          <c:idx val="0"/>
          <c:showLegendKey val="0"/>
          <c:showVal val="1"/>
          <c:showCatName val="0"/>
          <c:showSerName val="0"/>
          <c:showPercent val="0"/>
          <c:showBubbleSize val="0"/>
          <c:extLst>
            <c:ext xmlns:c15="http://schemas.microsoft.com/office/drawing/2012/chart" uri="{CE6537A1-D6FC-4f65-9D91-7224C49458BB}"/>
          </c:extLst>
        </c:dLbl>
      </c:pivotFmt>
      <c:pivotFmt>
        <c:idx val="46"/>
        <c:dLbl>
          <c:idx val="0"/>
          <c:showLegendKey val="0"/>
          <c:showVal val="1"/>
          <c:showCatName val="0"/>
          <c:showSerName val="0"/>
          <c:showPercent val="0"/>
          <c:showBubbleSize val="0"/>
          <c:extLst>
            <c:ext xmlns:c15="http://schemas.microsoft.com/office/drawing/2012/chart" uri="{CE6537A1-D6FC-4f65-9D91-7224C49458BB}"/>
          </c:extLst>
        </c:dLbl>
      </c:pivotFmt>
      <c:pivotFmt>
        <c:idx val="47"/>
        <c:dLbl>
          <c:idx val="0"/>
          <c:showLegendKey val="0"/>
          <c:showVal val="1"/>
          <c:showCatName val="0"/>
          <c:showSerName val="0"/>
          <c:showPercent val="0"/>
          <c:showBubbleSize val="0"/>
          <c:extLst>
            <c:ext xmlns:c15="http://schemas.microsoft.com/office/drawing/2012/chart" uri="{CE6537A1-D6FC-4f65-9D91-7224C49458BB}"/>
          </c:extLst>
        </c:dLbl>
      </c:pivotFmt>
      <c:pivotFmt>
        <c:idx val="48"/>
        <c:dLbl>
          <c:idx val="0"/>
          <c:showLegendKey val="0"/>
          <c:showVal val="1"/>
          <c:showCatName val="0"/>
          <c:showSerName val="0"/>
          <c:showPercent val="0"/>
          <c:showBubbleSize val="0"/>
          <c:extLst>
            <c:ext xmlns:c15="http://schemas.microsoft.com/office/drawing/2012/chart" uri="{CE6537A1-D6FC-4f65-9D91-7224C49458BB}"/>
          </c:extLst>
        </c:dLbl>
      </c:pivotFmt>
      <c:pivotFmt>
        <c:idx val="49"/>
        <c:dLbl>
          <c:idx val="0"/>
          <c:showLegendKey val="0"/>
          <c:showVal val="1"/>
          <c:showCatName val="0"/>
          <c:showSerName val="0"/>
          <c:showPercent val="0"/>
          <c:showBubbleSize val="0"/>
          <c:extLst>
            <c:ext xmlns:c15="http://schemas.microsoft.com/office/drawing/2012/chart" uri="{CE6537A1-D6FC-4f65-9D91-7224C49458BB}"/>
          </c:extLst>
        </c:dLbl>
      </c:pivotFmt>
      <c:pivotFmt>
        <c:idx val="50"/>
        <c:dLbl>
          <c:idx val="0"/>
          <c:showLegendKey val="0"/>
          <c:showVal val="1"/>
          <c:showCatName val="0"/>
          <c:showSerName val="0"/>
          <c:showPercent val="0"/>
          <c:showBubbleSize val="0"/>
          <c:extLst>
            <c:ext xmlns:c15="http://schemas.microsoft.com/office/drawing/2012/chart" uri="{CE6537A1-D6FC-4f65-9D91-7224C49458BB}"/>
          </c:extLst>
        </c:dLbl>
      </c:pivotFmt>
      <c:pivotFmt>
        <c:idx val="51"/>
        <c:dLbl>
          <c:idx val="0"/>
          <c:showLegendKey val="0"/>
          <c:showVal val="1"/>
          <c:showCatName val="0"/>
          <c:showSerName val="0"/>
          <c:showPercent val="0"/>
          <c:showBubbleSize val="0"/>
          <c:extLst>
            <c:ext xmlns:c15="http://schemas.microsoft.com/office/drawing/2012/chart" uri="{CE6537A1-D6FC-4f65-9D91-7224C49458BB}"/>
          </c:extLst>
        </c:dLbl>
      </c:pivotFmt>
      <c:pivotFmt>
        <c:idx val="52"/>
        <c:spPr>
          <a:solidFill>
            <a:schemeClr val="accent1">
              <a:alpha val="85000"/>
            </a:schemeClr>
          </a:solidFill>
          <a:ln w="9525" cap="flat" cmpd="sng" algn="ctr">
            <a:solidFill>
              <a:schemeClr val="lt1">
                <a:alpha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3"/>
        <c:spPr>
          <a:solidFill>
            <a:schemeClr val="accent1">
              <a:alpha val="85000"/>
            </a:schemeClr>
          </a:solidFill>
          <a:ln w="9525" cap="flat" cmpd="sng" algn="ctr">
            <a:solidFill>
              <a:schemeClr val="lt1">
                <a:alpha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4"/>
        <c:spPr>
          <a:solidFill>
            <a:schemeClr val="accent1">
              <a:alpha val="85000"/>
            </a:schemeClr>
          </a:solidFill>
          <a:ln w="9525" cap="flat" cmpd="sng" algn="ctr">
            <a:solidFill>
              <a:schemeClr val="lt1">
                <a:alpha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1">
              <a:alpha val="85000"/>
            </a:schemeClr>
          </a:solidFill>
          <a:ln w="9525" cap="flat" cmpd="sng" algn="ctr">
            <a:solidFill>
              <a:schemeClr val="lt1">
                <a:alpha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6"/>
        <c:spPr>
          <a:solidFill>
            <a:schemeClr val="accent2">
              <a:alpha val="85000"/>
            </a:schemeClr>
          </a:solidFill>
          <a:ln w="9525" cap="flat" cmpd="sng" algn="ctr">
            <a:solidFill>
              <a:schemeClr val="lt1">
                <a:alpha val="50000"/>
              </a:schemeClr>
            </a:solidFill>
            <a:round/>
          </a:ln>
          <a:effectLst/>
        </c:spPr>
        <c:dLbl>
          <c:idx val="0"/>
          <c:layout>
            <c:manualLayout>
              <c:x val="-2.1447721179624667E-3"/>
              <c:y val="2.9316641048781292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7"/>
        <c:spPr>
          <a:solidFill>
            <a:schemeClr val="accent2">
              <a:alpha val="85000"/>
            </a:schemeClr>
          </a:solidFill>
          <a:ln w="9525" cap="flat" cmpd="sng" algn="ctr">
            <a:solidFill>
              <a:schemeClr val="lt1">
                <a:alpha val="50000"/>
              </a:schemeClr>
            </a:solidFill>
            <a:round/>
          </a:ln>
          <a:effectLst/>
        </c:spPr>
        <c:dLbl>
          <c:idx val="0"/>
          <c:layout>
            <c:manualLayout>
              <c:x val="-1.9660183965199775E-17"/>
              <c:y val="5.9078538836112946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8"/>
        <c:spPr>
          <a:solidFill>
            <a:schemeClr val="accent1">
              <a:alpha val="85000"/>
            </a:schemeClr>
          </a:solidFill>
          <a:ln w="9525" cap="flat" cmpd="sng" algn="ctr">
            <a:solidFill>
              <a:schemeClr val="lt1">
                <a:alpha val="50000"/>
              </a:schemeClr>
            </a:solidFill>
            <a:round/>
          </a:ln>
          <a:effectLst/>
        </c:spPr>
        <c:dLbl>
          <c:idx val="0"/>
          <c:layout>
            <c:manualLayout>
              <c:x val="-2.1447721179624762E-3"/>
              <c:y val="1.1860233441077653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9"/>
        <c:spPr>
          <a:solidFill>
            <a:schemeClr val="accent3">
              <a:alpha val="85000"/>
            </a:schemeClr>
          </a:solidFill>
          <a:ln w="9525" cap="flat" cmpd="sng" algn="ctr">
            <a:solidFill>
              <a:schemeClr val="lt1">
                <a:alpha val="50000"/>
              </a:schemeClr>
            </a:solidFill>
            <a:round/>
          </a:ln>
          <a:effectLst/>
        </c:spPr>
        <c:dLbl>
          <c:idx val="0"/>
          <c:layout>
            <c:manualLayout>
              <c:x val="-1.9660183965199775E-17"/>
              <c:y val="8.5545536758170043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0"/>
        <c:spPr>
          <a:solidFill>
            <a:schemeClr val="accent1">
              <a:alpha val="85000"/>
            </a:schemeClr>
          </a:solidFill>
          <a:ln w="9525" cap="flat" cmpd="sng" algn="ctr">
            <a:solidFill>
              <a:schemeClr val="lt1">
                <a:alpha val="50000"/>
              </a:schemeClr>
            </a:solidFill>
            <a:round/>
          </a:ln>
          <a:effectLst/>
        </c:spPr>
        <c:dLbl>
          <c:idx val="0"/>
          <c:layout>
            <c:manualLayout>
              <c:x val="0"/>
              <c:y val="5.9078538836112946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1"/>
        <c:spPr>
          <a:solidFill>
            <a:schemeClr val="accent1">
              <a:alpha val="85000"/>
            </a:schemeClr>
          </a:solidFill>
          <a:ln w="9525" cap="flat" cmpd="sng" algn="ctr">
            <a:solidFill>
              <a:schemeClr val="lt1">
                <a:alpha val="50000"/>
              </a:schemeClr>
            </a:solidFill>
            <a:round/>
          </a:ln>
          <a:effectLst/>
        </c:spPr>
        <c:dLbl>
          <c:idx val="0"/>
          <c:layout>
            <c:manualLayout>
              <c:x val="0"/>
              <c:y val="-1.5426974262520092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2"/>
        <c:spPr>
          <a:solidFill>
            <a:schemeClr val="accent2">
              <a:alpha val="85000"/>
            </a:schemeClr>
          </a:solidFill>
          <a:ln w="9525" cap="flat" cmpd="sng" algn="ctr">
            <a:solidFill>
              <a:schemeClr val="lt1">
                <a:alpha val="50000"/>
              </a:schemeClr>
            </a:solidFill>
            <a:round/>
          </a:ln>
          <a:effectLst/>
        </c:spPr>
        <c:dLbl>
          <c:idx val="0"/>
          <c:layout>
            <c:manualLayout>
              <c:x val="0"/>
              <c:y val="8.8840436623443646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3"/>
        <c:spPr>
          <a:solidFill>
            <a:schemeClr val="accent1">
              <a:alpha val="85000"/>
            </a:schemeClr>
          </a:solidFill>
          <a:ln w="9525" cap="flat" cmpd="sng" algn="ctr">
            <a:solidFill>
              <a:schemeClr val="lt1">
                <a:alpha val="50000"/>
              </a:schemeClr>
            </a:solidFill>
            <a:round/>
          </a:ln>
          <a:effectLst/>
        </c:spPr>
        <c:dLbl>
          <c:idx val="0"/>
          <c:layout>
            <c:manualLayout>
              <c:x val="0"/>
              <c:y val="8.8840436623444739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4"/>
        <c:spPr>
          <a:solidFill>
            <a:schemeClr val="accent2">
              <a:alpha val="85000"/>
            </a:schemeClr>
          </a:solidFill>
          <a:ln w="9525" cap="flat" cmpd="sng" algn="ctr">
            <a:solidFill>
              <a:schemeClr val="lt1">
                <a:alpha val="50000"/>
              </a:schemeClr>
            </a:solidFill>
            <a:round/>
          </a:ln>
          <a:effectLst/>
        </c:spPr>
        <c:dLbl>
          <c:idx val="0"/>
          <c:layout>
            <c:manualLayout>
              <c:x val="-1.572814717215982E-16"/>
              <c:y val="1.1860233441077598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5"/>
        <c:spPr>
          <a:solidFill>
            <a:schemeClr val="accent3">
              <a:alpha val="85000"/>
            </a:schemeClr>
          </a:solidFill>
          <a:ln w="9525" cap="flat" cmpd="sng" algn="ctr">
            <a:solidFill>
              <a:schemeClr val="lt1">
                <a:alpha val="50000"/>
              </a:schemeClr>
            </a:solidFill>
            <a:round/>
          </a:ln>
          <a:effectLst/>
        </c:spPr>
        <c:dLbl>
          <c:idx val="0"/>
          <c:layout>
            <c:manualLayout>
              <c:x val="0"/>
              <c:y val="1.1860233441077544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6"/>
        <c:spPr>
          <a:solidFill>
            <a:schemeClr val="accent1">
              <a:alpha val="85000"/>
            </a:schemeClr>
          </a:solidFill>
          <a:ln w="9525" cap="flat" cmpd="sng" algn="ctr">
            <a:solidFill>
              <a:schemeClr val="lt1">
                <a:alpha val="50000"/>
              </a:schemeClr>
            </a:solidFill>
            <a:round/>
          </a:ln>
          <a:effectLst/>
        </c:spPr>
        <c:dLbl>
          <c:idx val="0"/>
          <c:layout>
            <c:manualLayout>
              <c:x val="0"/>
              <c:y val="2.3373635317389548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7"/>
        <c:spPr>
          <a:solidFill>
            <a:schemeClr val="accent1">
              <a:alpha val="85000"/>
            </a:schemeClr>
          </a:solidFill>
          <a:ln w="9525" cap="flat" cmpd="sng" algn="ctr">
            <a:solidFill>
              <a:schemeClr val="lt1">
                <a:alpha val="50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2552537160430548E-2"/>
          <c:y val="0.1428578124161482"/>
          <c:w val="0.92269910794912691"/>
          <c:h val="0.70680523368831227"/>
        </c:manualLayout>
      </c:layout>
      <c:barChart>
        <c:barDir val="col"/>
        <c:grouping val="clustered"/>
        <c:varyColors val="0"/>
        <c:ser>
          <c:idx val="0"/>
          <c:order val="0"/>
          <c:tx>
            <c:strRef>
              <c:f>TCD!$AZ$4:$AZ$5</c:f>
              <c:strCache>
                <c:ptCount val="1"/>
                <c:pt idx="0">
                  <c:v>SMA</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7-BFF2-4B36-87E0-21438F8E3901}"/>
              </c:ext>
            </c:extLst>
          </c:dPt>
          <c:dPt>
            <c:idx val="1"/>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9-BFF2-4B36-87E0-21438F8E3901}"/>
              </c:ext>
            </c:extLst>
          </c:dPt>
          <c:dPt>
            <c:idx val="2"/>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A-BFF2-4B36-87E0-21438F8E3901}"/>
              </c:ext>
            </c:extLst>
          </c:dPt>
          <c:dPt>
            <c:idx val="3"/>
            <c:invertIfNegative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C-BFF2-4B36-87E0-21438F8E3901}"/>
              </c:ext>
            </c:extLst>
          </c:dPt>
          <c:dLbls>
            <c:dLbl>
              <c:idx val="0"/>
              <c:layout>
                <c:manualLayout>
                  <c:x val="-2.1447721179624762E-3"/>
                  <c:y val="1.18602334410776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F2-4B36-87E0-21438F8E3901}"/>
                </c:ext>
              </c:extLst>
            </c:dLbl>
            <c:dLbl>
              <c:idx val="1"/>
              <c:layout>
                <c:manualLayout>
                  <c:x val="0"/>
                  <c:y val="5.90785388361129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F2-4B36-87E0-21438F8E3901}"/>
                </c:ext>
              </c:extLst>
            </c:dLbl>
            <c:dLbl>
              <c:idx val="2"/>
              <c:layout>
                <c:manualLayout>
                  <c:x val="0"/>
                  <c:y val="-1.54269742625200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F2-4B36-87E0-21438F8E3901}"/>
                </c:ext>
              </c:extLst>
            </c:dLbl>
            <c:dLbl>
              <c:idx val="3"/>
              <c:layout>
                <c:manualLayout>
                  <c:x val="0"/>
                  <c:y val="8.88404366234447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F2-4B36-87E0-21438F8E390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TCD!$AY$6:$AY$10</c:f>
              <c:strCache>
                <c:ptCount val="4"/>
                <c:pt idx="0">
                  <c:v>Agent de maîtrise</c:v>
                </c:pt>
                <c:pt idx="1">
                  <c:v>Cadre</c:v>
                </c:pt>
                <c:pt idx="2">
                  <c:v>Employé</c:v>
                </c:pt>
                <c:pt idx="3">
                  <c:v>Ouvrier</c:v>
                </c:pt>
              </c:strCache>
            </c:strRef>
          </c:cat>
          <c:val>
            <c:numRef>
              <c:f>TCD!$AZ$6:$AZ$10</c:f>
              <c:numCache>
                <c:formatCode>General</c:formatCode>
                <c:ptCount val="4"/>
                <c:pt idx="0">
                  <c:v>25</c:v>
                </c:pt>
                <c:pt idx="1">
                  <c:v>12</c:v>
                </c:pt>
                <c:pt idx="2">
                  <c:v>5</c:v>
                </c:pt>
                <c:pt idx="3">
                  <c:v>84</c:v>
                </c:pt>
              </c:numCache>
            </c:numRef>
          </c:val>
          <c:extLst>
            <c:ext xmlns:c16="http://schemas.microsoft.com/office/drawing/2014/chart" uri="{C3380CC4-5D6E-409C-BE32-E72D297353CC}">
              <c16:uniqueId val="{00000000-BFF2-4B36-87E0-21438F8E3901}"/>
            </c:ext>
          </c:extLst>
        </c:ser>
        <c:ser>
          <c:idx val="1"/>
          <c:order val="1"/>
          <c:tx>
            <c:strRef>
              <c:f>TCD!$BA$4:$BA$5</c:f>
              <c:strCache>
                <c:ptCount val="1"/>
                <c:pt idx="0">
                  <c:v>SMO</c:v>
                </c:pt>
              </c:strCache>
            </c:strRef>
          </c:tx>
          <c:spPr>
            <a:solidFill>
              <a:schemeClr val="accent2">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2">
                  <a:alpha val="85000"/>
                </a:schemeClr>
              </a:solidFill>
              <a:ln w="9525" cap="flat" cmpd="sng" algn="ctr">
                <a:solidFill>
                  <a:schemeClr val="lt1">
                    <a:alpha val="50000"/>
                  </a:schemeClr>
                </a:solidFill>
                <a:round/>
              </a:ln>
              <a:effectLst/>
            </c:spPr>
          </c:dPt>
          <c:dPt>
            <c:idx val="1"/>
            <c:invertIfNegative val="0"/>
            <c:bubble3D val="0"/>
            <c:spPr>
              <a:solidFill>
                <a:schemeClr val="accent2">
                  <a:alpha val="85000"/>
                </a:schemeClr>
              </a:solidFill>
              <a:ln w="9525" cap="flat" cmpd="sng" algn="ctr">
                <a:solidFill>
                  <a:schemeClr val="lt1">
                    <a:alpha val="50000"/>
                  </a:schemeClr>
                </a:solidFill>
                <a:round/>
              </a:ln>
              <a:effectLst/>
            </c:spPr>
          </c:dPt>
          <c:dPt>
            <c:idx val="2"/>
            <c:invertIfNegative val="0"/>
            <c:bubble3D val="0"/>
            <c:spPr>
              <a:solidFill>
                <a:schemeClr val="accent2">
                  <a:alpha val="85000"/>
                </a:schemeClr>
              </a:solidFill>
              <a:ln w="9525" cap="flat" cmpd="sng" algn="ctr">
                <a:solidFill>
                  <a:schemeClr val="lt1">
                    <a:alpha val="50000"/>
                  </a:schemeClr>
                </a:solidFill>
                <a:round/>
              </a:ln>
              <a:effectLst/>
            </c:spPr>
          </c:dPt>
          <c:dPt>
            <c:idx val="3"/>
            <c:invertIfNegative val="0"/>
            <c:bubble3D val="0"/>
            <c:spPr>
              <a:solidFill>
                <a:schemeClr val="accent2">
                  <a:alpha val="85000"/>
                </a:schemeClr>
              </a:solidFill>
              <a:ln w="9525" cap="flat" cmpd="sng" algn="ctr">
                <a:solidFill>
                  <a:schemeClr val="lt1">
                    <a:alpha val="50000"/>
                  </a:schemeClr>
                </a:solidFill>
                <a:round/>
              </a:ln>
              <a:effectLst/>
            </c:spPr>
          </c:dPt>
          <c:dLbls>
            <c:dLbl>
              <c:idx val="0"/>
              <c:layout>
                <c:manualLayout>
                  <c:x val="-1.9660183965199775E-17"/>
                  <c:y val="5.9078538836112946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2.1447721179624667E-3"/>
                  <c:y val="2.9316641048781292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2"/>
              <c:layout>
                <c:manualLayout>
                  <c:x val="0"/>
                  <c:y val="8.8840436623443646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1.572814717215982E-16"/>
                  <c:y val="1.1860233441077598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TCD!$AY$6:$AY$10</c:f>
              <c:strCache>
                <c:ptCount val="4"/>
                <c:pt idx="0">
                  <c:v>Agent de maîtrise</c:v>
                </c:pt>
                <c:pt idx="1">
                  <c:v>Cadre</c:v>
                </c:pt>
                <c:pt idx="2">
                  <c:v>Employé</c:v>
                </c:pt>
                <c:pt idx="3">
                  <c:v>Ouvrier</c:v>
                </c:pt>
              </c:strCache>
            </c:strRef>
          </c:cat>
          <c:val>
            <c:numRef>
              <c:f>TCD!$BA$6:$BA$10</c:f>
              <c:numCache>
                <c:formatCode>General</c:formatCode>
                <c:ptCount val="4"/>
                <c:pt idx="0">
                  <c:v>74</c:v>
                </c:pt>
                <c:pt idx="1">
                  <c:v>135</c:v>
                </c:pt>
                <c:pt idx="2">
                  <c:v>16</c:v>
                </c:pt>
                <c:pt idx="3">
                  <c:v>90</c:v>
                </c:pt>
              </c:numCache>
            </c:numRef>
          </c:val>
          <c:extLst>
            <c:ext xmlns:c16="http://schemas.microsoft.com/office/drawing/2014/chart" uri="{C3380CC4-5D6E-409C-BE32-E72D297353CC}">
              <c16:uniqueId val="{00000015-C5A2-4CB8-B5AC-C7C61C64F6EF}"/>
            </c:ext>
          </c:extLst>
        </c:ser>
        <c:ser>
          <c:idx val="2"/>
          <c:order val="2"/>
          <c:tx>
            <c:strRef>
              <c:f>TCD!$BB$4:$BB$5</c:f>
              <c:strCache>
                <c:ptCount val="1"/>
                <c:pt idx="0">
                  <c:v>SMR</c:v>
                </c:pt>
              </c:strCache>
            </c:strRef>
          </c:tx>
          <c:spPr>
            <a:solidFill>
              <a:schemeClr val="accent3">
                <a:alpha val="85000"/>
              </a:schemeClr>
            </a:solidFill>
            <a:ln w="9525" cap="flat" cmpd="sng" algn="ctr">
              <a:solidFill>
                <a:schemeClr val="lt1">
                  <a:alpha val="50000"/>
                </a:schemeClr>
              </a:solidFill>
              <a:round/>
            </a:ln>
            <a:effectLst/>
          </c:spPr>
          <c:invertIfNegative val="0"/>
          <c:dPt>
            <c:idx val="0"/>
            <c:invertIfNegative val="0"/>
            <c:bubble3D val="0"/>
            <c:spPr>
              <a:solidFill>
                <a:schemeClr val="accent3">
                  <a:alpha val="85000"/>
                </a:schemeClr>
              </a:solidFill>
              <a:ln w="9525" cap="flat" cmpd="sng" algn="ctr">
                <a:solidFill>
                  <a:schemeClr val="lt1">
                    <a:alpha val="50000"/>
                  </a:schemeClr>
                </a:solidFill>
                <a:round/>
              </a:ln>
              <a:effectLst/>
            </c:spPr>
          </c:dPt>
          <c:dPt>
            <c:idx val="3"/>
            <c:invertIfNegative val="0"/>
            <c:bubble3D val="0"/>
            <c:spPr>
              <a:solidFill>
                <a:schemeClr val="accent3">
                  <a:alpha val="85000"/>
                </a:schemeClr>
              </a:solidFill>
              <a:ln w="9525" cap="flat" cmpd="sng" algn="ctr">
                <a:solidFill>
                  <a:schemeClr val="lt1">
                    <a:alpha val="50000"/>
                  </a:schemeClr>
                </a:solidFill>
                <a:round/>
              </a:ln>
              <a:effectLst/>
            </c:spPr>
          </c:dPt>
          <c:dLbls>
            <c:dLbl>
              <c:idx val="0"/>
              <c:layout>
                <c:manualLayout>
                  <c:x val="-1.9660183965199775E-17"/>
                  <c:y val="8.5545536758170043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0"/>
                  <c:y val="1.1860233441077544E-2"/>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TCD!$AY$6:$AY$10</c:f>
              <c:strCache>
                <c:ptCount val="4"/>
                <c:pt idx="0">
                  <c:v>Agent de maîtrise</c:v>
                </c:pt>
                <c:pt idx="1">
                  <c:v>Cadre</c:v>
                </c:pt>
                <c:pt idx="2">
                  <c:v>Employé</c:v>
                </c:pt>
                <c:pt idx="3">
                  <c:v>Ouvrier</c:v>
                </c:pt>
              </c:strCache>
            </c:strRef>
          </c:cat>
          <c:val>
            <c:numRef>
              <c:f>TCD!$BB$6:$BB$10</c:f>
              <c:numCache>
                <c:formatCode>General</c:formatCode>
                <c:ptCount val="4"/>
                <c:pt idx="0">
                  <c:v>7</c:v>
                </c:pt>
                <c:pt idx="2">
                  <c:v>1</c:v>
                </c:pt>
                <c:pt idx="3">
                  <c:v>45</c:v>
                </c:pt>
              </c:numCache>
            </c:numRef>
          </c:val>
          <c:extLst>
            <c:ext xmlns:c16="http://schemas.microsoft.com/office/drawing/2014/chart" uri="{C3380CC4-5D6E-409C-BE32-E72D297353CC}">
              <c16:uniqueId val="{00000016-C5A2-4CB8-B5AC-C7C61C64F6EF}"/>
            </c:ext>
          </c:extLst>
        </c:ser>
        <c:ser>
          <c:idx val="3"/>
          <c:order val="3"/>
          <c:tx>
            <c:strRef>
              <c:f>TCD!$BC$4:$BC$5</c:f>
              <c:strCache>
                <c:ptCount val="1"/>
                <c:pt idx="0">
                  <c:v>A déterminer</c:v>
                </c:pt>
              </c:strCache>
            </c:strRef>
          </c:tx>
          <c:spPr>
            <a:solidFill>
              <a:schemeClr val="accent4">
                <a:alpha val="85000"/>
              </a:schemeClr>
            </a:solidFill>
            <a:ln w="9525" cap="flat" cmpd="sng" algn="ctr">
              <a:solidFill>
                <a:schemeClr val="lt1">
                  <a:alpha val="50000"/>
                </a:schemeClr>
              </a:solidFill>
              <a:round/>
            </a:ln>
            <a:effectLst/>
          </c:spPr>
          <c:invertIfNegative val="0"/>
          <c:dPt>
            <c:idx val="3"/>
            <c:invertIfNegative val="0"/>
            <c:bubble3D val="0"/>
          </c:dPt>
          <c:dLbls>
            <c:dLbl>
              <c:idx val="3"/>
              <c:layout>
                <c:manualLayout>
                  <c:x val="0"/>
                  <c:y val="2.3373635317389548E-3"/>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50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TCD!$AY$6:$AY$10</c:f>
              <c:strCache>
                <c:ptCount val="4"/>
                <c:pt idx="0">
                  <c:v>Agent de maîtrise</c:v>
                </c:pt>
                <c:pt idx="1">
                  <c:v>Cadre</c:v>
                </c:pt>
                <c:pt idx="2">
                  <c:v>Employé</c:v>
                </c:pt>
                <c:pt idx="3">
                  <c:v>Ouvrier</c:v>
                </c:pt>
              </c:strCache>
            </c:strRef>
          </c:cat>
          <c:val>
            <c:numRef>
              <c:f>TCD!$BC$6:$BC$10</c:f>
              <c:numCache>
                <c:formatCode>General</c:formatCode>
                <c:ptCount val="4"/>
                <c:pt idx="1">
                  <c:v>1</c:v>
                </c:pt>
                <c:pt idx="2">
                  <c:v>1</c:v>
                </c:pt>
                <c:pt idx="3">
                  <c:v>4</c:v>
                </c:pt>
              </c:numCache>
            </c:numRef>
          </c:val>
          <c:extLst>
            <c:ext xmlns:c16="http://schemas.microsoft.com/office/drawing/2014/chart" uri="{C3380CC4-5D6E-409C-BE32-E72D297353CC}">
              <c16:uniqueId val="{00000017-C5A2-4CB8-B5AC-C7C61C64F6EF}"/>
            </c:ext>
          </c:extLst>
        </c:ser>
        <c:dLbls>
          <c:dLblPos val="inEnd"/>
          <c:showLegendKey val="0"/>
          <c:showVal val="1"/>
          <c:showCatName val="0"/>
          <c:showSerName val="0"/>
          <c:showPercent val="0"/>
          <c:showBubbleSize val="0"/>
        </c:dLbls>
        <c:gapWidth val="65"/>
        <c:axId val="408188383"/>
        <c:axId val="408194623"/>
      </c:barChart>
      <c:catAx>
        <c:axId val="408188383"/>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bg1">
                    <a:lumMod val="50000"/>
                  </a:schemeClr>
                </a:solidFill>
                <a:latin typeface="+mn-lt"/>
                <a:ea typeface="+mn-ea"/>
                <a:cs typeface="+mn-cs"/>
              </a:defRPr>
            </a:pPr>
            <a:endParaRPr lang="fr-FR"/>
          </a:p>
        </c:txPr>
        <c:crossAx val="408194623"/>
        <c:crosses val="autoZero"/>
        <c:auto val="1"/>
        <c:lblAlgn val="ctr"/>
        <c:lblOffset val="100"/>
        <c:noMultiLvlLbl val="0"/>
      </c:catAx>
      <c:valAx>
        <c:axId val="408194623"/>
        <c:scaling>
          <c:orientation val="minMax"/>
          <c:max val="140"/>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08188383"/>
        <c:crosses val="autoZero"/>
        <c:crossBetween val="between"/>
      </c:valAx>
      <c:spPr>
        <a:noFill/>
        <a:ln>
          <a:noFill/>
        </a:ln>
        <a:effectLst/>
      </c:spPr>
    </c:plotArea>
    <c:legend>
      <c:legendPos val="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solidFill>
            <a:schemeClr val="bg1">
              <a:lumMod val="50000"/>
            </a:schemeClr>
          </a:solidFill>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[ACO - Outil de suivi des visites médicales V21.xlsx]TCD!T_suivi_par_pop</c:name>
    <c:fmtId val="2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9"/>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0"/>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1"/>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2"/>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3"/>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4"/>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5"/>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6"/>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pPr>
            <a:solidFill>
              <a:schemeClr val="accent1"/>
            </a:solidFill>
            <a:ln w="9525">
              <a:solidFill>
                <a:schemeClr val="accent1"/>
              </a:solid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pPr>
            <a:solidFill>
              <a:schemeClr val="accent1"/>
            </a:solidFill>
            <a:ln w="9525">
              <a:solidFill>
                <a:schemeClr val="accent1"/>
              </a:solid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pPr>
            <a:solidFill>
              <a:schemeClr val="accent1"/>
            </a:solidFill>
            <a:ln w="9525">
              <a:solidFill>
                <a:schemeClr val="accent1"/>
              </a:solid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pPr>
            <a:solidFill>
              <a:schemeClr val="accent1"/>
            </a:solidFill>
            <a:ln w="9525">
              <a:solidFill>
                <a:schemeClr val="accent1"/>
              </a:solid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2552537160430548E-2"/>
          <c:y val="0.16071501440188216"/>
          <c:w val="0.92269910794912691"/>
          <c:h val="0.68894819121647"/>
        </c:manualLayout>
      </c:layout>
      <c:barChart>
        <c:barDir val="col"/>
        <c:grouping val="clustered"/>
        <c:varyColors val="0"/>
        <c:ser>
          <c:idx val="0"/>
          <c:order val="0"/>
          <c:tx>
            <c:strRef>
              <c:f>TCD!$AZ$4:$AZ$5</c:f>
              <c:strCache>
                <c:ptCount val="1"/>
                <c:pt idx="0">
                  <c:v>SMA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TCD!$AY$6:$AY$10</c:f>
              <c:strCache>
                <c:ptCount val="4"/>
                <c:pt idx="0">
                  <c:v>Agent de maîtrise</c:v>
                </c:pt>
                <c:pt idx="1">
                  <c:v>Cadre</c:v>
                </c:pt>
                <c:pt idx="2">
                  <c:v>Employé</c:v>
                </c:pt>
                <c:pt idx="3">
                  <c:v>Ouvrier</c:v>
                </c:pt>
              </c:strCache>
            </c:strRef>
          </c:cat>
          <c:val>
            <c:numRef>
              <c:f>TCD!$AZ$6:$AZ$10</c:f>
              <c:numCache>
                <c:formatCode>General</c:formatCode>
                <c:ptCount val="4"/>
                <c:pt idx="0">
                  <c:v>25</c:v>
                </c:pt>
                <c:pt idx="1">
                  <c:v>12</c:v>
                </c:pt>
                <c:pt idx="2">
                  <c:v>5</c:v>
                </c:pt>
                <c:pt idx="3">
                  <c:v>84</c:v>
                </c:pt>
              </c:numCache>
            </c:numRef>
          </c:val>
          <c:extLst>
            <c:ext xmlns:c16="http://schemas.microsoft.com/office/drawing/2014/chart" uri="{C3380CC4-5D6E-409C-BE32-E72D297353CC}">
              <c16:uniqueId val="{00000000-2797-4C5A-A78C-B55049500D70}"/>
            </c:ext>
          </c:extLst>
        </c:ser>
        <c:ser>
          <c:idx val="1"/>
          <c:order val="1"/>
          <c:tx>
            <c:strRef>
              <c:f>TCD!$BA$4:$BA$5</c:f>
              <c:strCache>
                <c:ptCount val="1"/>
                <c:pt idx="0">
                  <c:v>SMO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TCD!$AY$6:$AY$10</c:f>
              <c:strCache>
                <c:ptCount val="4"/>
                <c:pt idx="0">
                  <c:v>Agent de maîtrise</c:v>
                </c:pt>
                <c:pt idx="1">
                  <c:v>Cadre</c:v>
                </c:pt>
                <c:pt idx="2">
                  <c:v>Employé</c:v>
                </c:pt>
                <c:pt idx="3">
                  <c:v>Ouvrier</c:v>
                </c:pt>
              </c:strCache>
            </c:strRef>
          </c:cat>
          <c:val>
            <c:numRef>
              <c:f>TCD!$BA$6:$BA$10</c:f>
              <c:numCache>
                <c:formatCode>General</c:formatCode>
                <c:ptCount val="4"/>
                <c:pt idx="0">
                  <c:v>74</c:v>
                </c:pt>
                <c:pt idx="1">
                  <c:v>135</c:v>
                </c:pt>
                <c:pt idx="2">
                  <c:v>16</c:v>
                </c:pt>
                <c:pt idx="3">
                  <c:v>90</c:v>
                </c:pt>
              </c:numCache>
            </c:numRef>
          </c:val>
          <c:extLst>
            <c:ext xmlns:c16="http://schemas.microsoft.com/office/drawing/2014/chart" uri="{C3380CC4-5D6E-409C-BE32-E72D297353CC}">
              <c16:uniqueId val="{00000000-82D1-4475-A97D-A76897D698BF}"/>
            </c:ext>
          </c:extLst>
        </c:ser>
        <c:ser>
          <c:idx val="2"/>
          <c:order val="2"/>
          <c:tx>
            <c:strRef>
              <c:f>TCD!$BB$4:$BB$5</c:f>
              <c:strCache>
                <c:ptCount val="1"/>
                <c:pt idx="0">
                  <c:v>SMR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TCD!$AY$6:$AY$10</c:f>
              <c:strCache>
                <c:ptCount val="4"/>
                <c:pt idx="0">
                  <c:v>Agent de maîtrise</c:v>
                </c:pt>
                <c:pt idx="1">
                  <c:v>Cadre</c:v>
                </c:pt>
                <c:pt idx="2">
                  <c:v>Employé</c:v>
                </c:pt>
                <c:pt idx="3">
                  <c:v>Ouvrier</c:v>
                </c:pt>
              </c:strCache>
            </c:strRef>
          </c:cat>
          <c:val>
            <c:numRef>
              <c:f>TCD!$BB$6:$BB$10</c:f>
              <c:numCache>
                <c:formatCode>General</c:formatCode>
                <c:ptCount val="4"/>
                <c:pt idx="0">
                  <c:v>7</c:v>
                </c:pt>
                <c:pt idx="2">
                  <c:v>1</c:v>
                </c:pt>
                <c:pt idx="3">
                  <c:v>45</c:v>
                </c:pt>
              </c:numCache>
            </c:numRef>
          </c:val>
          <c:extLst>
            <c:ext xmlns:c16="http://schemas.microsoft.com/office/drawing/2014/chart" uri="{C3380CC4-5D6E-409C-BE32-E72D297353CC}">
              <c16:uniqueId val="{00000001-82D1-4475-A97D-A76897D698BF}"/>
            </c:ext>
          </c:extLst>
        </c:ser>
        <c:ser>
          <c:idx val="3"/>
          <c:order val="3"/>
          <c:tx>
            <c:strRef>
              <c:f>TCD!$BC$4:$BC$5</c:f>
              <c:strCache>
                <c:ptCount val="1"/>
                <c:pt idx="0">
                  <c:v>A déterminer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TCD!$AY$6:$AY$10</c:f>
              <c:strCache>
                <c:ptCount val="4"/>
                <c:pt idx="0">
                  <c:v>Agent de maîtrise</c:v>
                </c:pt>
                <c:pt idx="1">
                  <c:v>Cadre</c:v>
                </c:pt>
                <c:pt idx="2">
                  <c:v>Employé</c:v>
                </c:pt>
                <c:pt idx="3">
                  <c:v>Ouvrier</c:v>
                </c:pt>
              </c:strCache>
            </c:strRef>
          </c:cat>
          <c:val>
            <c:numRef>
              <c:f>TCD!$BC$6:$BC$10</c:f>
              <c:numCache>
                <c:formatCode>General</c:formatCode>
                <c:ptCount val="4"/>
                <c:pt idx="1">
                  <c:v>1</c:v>
                </c:pt>
                <c:pt idx="2">
                  <c:v>1</c:v>
                </c:pt>
                <c:pt idx="3">
                  <c:v>4</c:v>
                </c:pt>
              </c:numCache>
            </c:numRef>
          </c:val>
          <c:extLst>
            <c:ext xmlns:c16="http://schemas.microsoft.com/office/drawing/2014/chart" uri="{C3380CC4-5D6E-409C-BE32-E72D297353CC}">
              <c16:uniqueId val="{00000002-82D1-4475-A97D-A76897D698BF}"/>
            </c:ext>
          </c:extLst>
        </c:ser>
        <c:dLbls>
          <c:showLegendKey val="0"/>
          <c:showVal val="0"/>
          <c:showCatName val="0"/>
          <c:showSerName val="0"/>
          <c:showPercent val="0"/>
          <c:showBubbleSize val="0"/>
        </c:dLbls>
        <c:gapWidth val="150"/>
        <c:overlap val="-25"/>
        <c:axId val="408188383"/>
        <c:axId val="408194623"/>
      </c:barChart>
      <c:catAx>
        <c:axId val="408188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8194623"/>
        <c:crosses val="autoZero"/>
        <c:auto val="1"/>
        <c:lblAlgn val="ctr"/>
        <c:lblOffset val="100"/>
        <c:noMultiLvlLbl val="0"/>
      </c:catAx>
      <c:valAx>
        <c:axId val="408194623"/>
        <c:scaling>
          <c:orientation val="minMax"/>
          <c:max val="140"/>
        </c:scaling>
        <c:delete val="1"/>
        <c:axPos val="l"/>
        <c:numFmt formatCode="General" sourceLinked="1"/>
        <c:majorTickMark val="none"/>
        <c:minorTickMark val="none"/>
        <c:tickLblPos val="nextTo"/>
        <c:crossAx val="408188383"/>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Entry>
      <c:layout>
        <c:manualLayout>
          <c:xMode val="edge"/>
          <c:yMode val="edge"/>
          <c:x val="0.3021855943045561"/>
          <c:y val="0.92358422939068108"/>
          <c:w val="7.4579654036879078E-2"/>
          <c:h val="5.078340579691464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[ACO - Outil de suivi des visites médicales V21.xlsx]TCD!T_Répartition H/F par statut</c:name>
    <c:fmtId val="13"/>
  </c:pivotSource>
  <c:chart>
    <c:autoTitleDeleted val="0"/>
    <c:pivotFmts>
      <c:pivotFmt>
        <c:idx val="0"/>
        <c:spPr>
          <a:solidFill>
            <a:srgbClr val="FF696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4472C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696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4472C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0070C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0070C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0070C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rgbClr val="0082E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2DA0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TCD!$Q$4:$Q$5</c:f>
              <c:strCache>
                <c:ptCount val="1"/>
                <c:pt idx="0">
                  <c:v>F</c:v>
                </c:pt>
              </c:strCache>
            </c:strRef>
          </c:tx>
          <c:spPr>
            <a:solidFill>
              <a:srgbClr val="0082EE"/>
            </a:solidFill>
            <a:ln>
              <a:noFill/>
            </a:ln>
            <a:effectLst/>
          </c:spPr>
          <c:invertIfNegative val="0"/>
          <c:cat>
            <c:strRef>
              <c:f>TCD!$P$6:$P$10</c:f>
              <c:strCache>
                <c:ptCount val="4"/>
                <c:pt idx="0">
                  <c:v>Agent de maîtrise</c:v>
                </c:pt>
                <c:pt idx="1">
                  <c:v>Cadre</c:v>
                </c:pt>
                <c:pt idx="2">
                  <c:v>Employé</c:v>
                </c:pt>
                <c:pt idx="3">
                  <c:v>Ouvrier</c:v>
                </c:pt>
              </c:strCache>
            </c:strRef>
          </c:cat>
          <c:val>
            <c:numRef>
              <c:f>TCD!$Q$6:$Q$10</c:f>
              <c:numCache>
                <c:formatCode>General</c:formatCode>
                <c:ptCount val="4"/>
                <c:pt idx="0">
                  <c:v>43</c:v>
                </c:pt>
                <c:pt idx="1">
                  <c:v>64</c:v>
                </c:pt>
                <c:pt idx="2">
                  <c:v>14</c:v>
                </c:pt>
                <c:pt idx="3">
                  <c:v>96</c:v>
                </c:pt>
              </c:numCache>
            </c:numRef>
          </c:val>
          <c:extLst>
            <c:ext xmlns:c16="http://schemas.microsoft.com/office/drawing/2014/chart" uri="{C3380CC4-5D6E-409C-BE32-E72D297353CC}">
              <c16:uniqueId val="{00000000-3737-4364-B0F2-7610820465FA}"/>
            </c:ext>
          </c:extLst>
        </c:ser>
        <c:ser>
          <c:idx val="1"/>
          <c:order val="1"/>
          <c:tx>
            <c:strRef>
              <c:f>TCD!$R$4:$R$5</c:f>
              <c:strCache>
                <c:ptCount val="1"/>
                <c:pt idx="0">
                  <c:v>H</c:v>
                </c:pt>
              </c:strCache>
            </c:strRef>
          </c:tx>
          <c:spPr>
            <a:solidFill>
              <a:srgbClr val="2DA0FF"/>
            </a:solidFill>
            <a:ln>
              <a:noFill/>
            </a:ln>
            <a:effectLst/>
          </c:spPr>
          <c:invertIfNegative val="0"/>
          <c:cat>
            <c:strRef>
              <c:f>TCD!$P$6:$P$10</c:f>
              <c:strCache>
                <c:ptCount val="4"/>
                <c:pt idx="0">
                  <c:v>Agent de maîtrise</c:v>
                </c:pt>
                <c:pt idx="1">
                  <c:v>Cadre</c:v>
                </c:pt>
                <c:pt idx="2">
                  <c:v>Employé</c:v>
                </c:pt>
                <c:pt idx="3">
                  <c:v>Ouvrier</c:v>
                </c:pt>
              </c:strCache>
            </c:strRef>
          </c:cat>
          <c:val>
            <c:numRef>
              <c:f>TCD!$R$6:$R$10</c:f>
              <c:numCache>
                <c:formatCode>General</c:formatCode>
                <c:ptCount val="4"/>
                <c:pt idx="0">
                  <c:v>63</c:v>
                </c:pt>
                <c:pt idx="1">
                  <c:v>84</c:v>
                </c:pt>
                <c:pt idx="2">
                  <c:v>9</c:v>
                </c:pt>
                <c:pt idx="3">
                  <c:v>127</c:v>
                </c:pt>
              </c:numCache>
            </c:numRef>
          </c:val>
          <c:extLst>
            <c:ext xmlns:c16="http://schemas.microsoft.com/office/drawing/2014/chart" uri="{C3380CC4-5D6E-409C-BE32-E72D297353CC}">
              <c16:uniqueId val="{00000001-1F68-4B6C-8FC1-84A2F239AE50}"/>
            </c:ext>
          </c:extLst>
        </c:ser>
        <c:dLbls>
          <c:showLegendKey val="0"/>
          <c:showVal val="0"/>
          <c:showCatName val="0"/>
          <c:showSerName val="0"/>
          <c:showPercent val="0"/>
          <c:showBubbleSize val="0"/>
        </c:dLbls>
        <c:gapWidth val="150"/>
        <c:overlap val="100"/>
        <c:axId val="1740763728"/>
        <c:axId val="1740763312"/>
      </c:barChart>
      <c:catAx>
        <c:axId val="1740763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0763312"/>
        <c:crosses val="autoZero"/>
        <c:auto val="1"/>
        <c:lblAlgn val="ctr"/>
        <c:lblOffset val="100"/>
        <c:noMultiLvlLbl val="0"/>
      </c:catAx>
      <c:valAx>
        <c:axId val="1740763312"/>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40763728"/>
        <c:crosses val="autoZero"/>
        <c:crossBetween val="between"/>
      </c:valAx>
      <c:spPr>
        <a:solidFill>
          <a:srgbClr val="F2F2F2"/>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[ACO - Outil de suivi des visites médicales V21.xlsx]TCD!T_nbre_H_F</c:name>
    <c:fmtId val="15"/>
  </c:pivotSource>
  <c:chart>
    <c:autoTitleDeleted val="0"/>
    <c:pivotFmts>
      <c:pivotFmt>
        <c:idx val="0"/>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5"/>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6"/>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7"/>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8"/>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9"/>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0"/>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1"/>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2"/>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3"/>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4"/>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5"/>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6"/>
        <c:spPr>
          <a:solidFill>
            <a:srgbClr val="C00000"/>
          </a:solidFill>
          <a:ln>
            <a:noFill/>
          </a:ln>
          <a:effectLst/>
        </c:spPr>
        <c:marker>
          <c:symbol val="none"/>
        </c:marker>
        <c:dLbl>
          <c:idx val="0"/>
          <c:spPr>
            <a:noFill/>
            <a:ln>
              <a:noFill/>
            </a:ln>
            <a:effectLst/>
          </c:spPr>
          <c:txPr>
            <a:bodyPr rot="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7"/>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8"/>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19"/>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20"/>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21"/>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22"/>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23"/>
        <c:spPr>
          <a:solidFill>
            <a:srgbClr val="4472C4"/>
          </a:solidFill>
          <a:ln>
            <a:solidFill>
              <a:srgbClr val="4472C4"/>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extLst>
            <c:ext xmlns:c15="http://schemas.microsoft.com/office/drawing/2012/chart" uri="{CE6537A1-D6FC-4f65-9D91-7224C49458BB}"/>
          </c:extLst>
        </c:dLbl>
      </c:pivotFmt>
      <c:pivotFmt>
        <c:idx val="24"/>
        <c:spPr>
          <a:solidFill>
            <a:srgbClr val="2DA0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rgbClr val="0082E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rgbClr val="0082EE"/>
          </a:solidFill>
          <a:ln>
            <a:noFill/>
          </a:ln>
          <a:effectLst/>
        </c:spPr>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8888650133673624E-2"/>
          <c:y val="0"/>
          <c:w val="0.93733224882804878"/>
          <c:h val="1"/>
        </c:manualLayout>
      </c:layout>
      <c:barChart>
        <c:barDir val="bar"/>
        <c:grouping val="percentStacked"/>
        <c:varyColors val="0"/>
        <c:ser>
          <c:idx val="0"/>
          <c:order val="0"/>
          <c:tx>
            <c:strRef>
              <c:f>TCD!$L$4:$L$5</c:f>
              <c:strCache>
                <c:ptCount val="1"/>
                <c:pt idx="0">
                  <c:v>F</c:v>
                </c:pt>
              </c:strCache>
            </c:strRef>
          </c:tx>
          <c:spPr>
            <a:solidFill>
              <a:srgbClr val="2DA0FF"/>
            </a:solidFill>
            <a:ln>
              <a:noFill/>
            </a:ln>
            <a:effectLst/>
          </c:spPr>
          <c:invertIfNegative val="0"/>
          <c:cat>
            <c:strRef>
              <c:f>TCD!$K$6</c:f>
              <c:strCache>
                <c:ptCount val="1"/>
                <c:pt idx="0">
                  <c:v>Total</c:v>
                </c:pt>
              </c:strCache>
            </c:strRef>
          </c:cat>
          <c:val>
            <c:numRef>
              <c:f>TCD!$L$6</c:f>
              <c:numCache>
                <c:formatCode>General</c:formatCode>
                <c:ptCount val="1"/>
                <c:pt idx="0">
                  <c:v>217</c:v>
                </c:pt>
              </c:numCache>
            </c:numRef>
          </c:val>
          <c:extLst>
            <c:ext xmlns:c16="http://schemas.microsoft.com/office/drawing/2014/chart" uri="{C3380CC4-5D6E-409C-BE32-E72D297353CC}">
              <c16:uniqueId val="{00000000-6DCA-471C-A12A-E03D44C60755}"/>
            </c:ext>
          </c:extLst>
        </c:ser>
        <c:ser>
          <c:idx val="1"/>
          <c:order val="1"/>
          <c:tx>
            <c:strRef>
              <c:f>TCD!$M$4:$M$5</c:f>
              <c:strCache>
                <c:ptCount val="1"/>
                <c:pt idx="0">
                  <c:v>H</c:v>
                </c:pt>
              </c:strCache>
            </c:strRef>
          </c:tx>
          <c:spPr>
            <a:solidFill>
              <a:srgbClr val="0082EE"/>
            </a:solidFill>
            <a:ln>
              <a:noFill/>
            </a:ln>
            <a:effectLst/>
          </c:spPr>
          <c:invertIfNegative val="0"/>
          <c:cat>
            <c:strRef>
              <c:f>TCD!$K$6</c:f>
              <c:strCache>
                <c:ptCount val="1"/>
                <c:pt idx="0">
                  <c:v>Total</c:v>
                </c:pt>
              </c:strCache>
            </c:strRef>
          </c:cat>
          <c:val>
            <c:numRef>
              <c:f>TCD!$M$6</c:f>
              <c:numCache>
                <c:formatCode>General</c:formatCode>
                <c:ptCount val="1"/>
                <c:pt idx="0">
                  <c:v>283</c:v>
                </c:pt>
              </c:numCache>
            </c:numRef>
          </c:val>
          <c:extLst>
            <c:ext xmlns:c16="http://schemas.microsoft.com/office/drawing/2014/chart" uri="{C3380CC4-5D6E-409C-BE32-E72D297353CC}">
              <c16:uniqueId val="{00000001-9F40-4377-BDBD-35AAC539A902}"/>
            </c:ext>
          </c:extLst>
        </c:ser>
        <c:dLbls>
          <c:showLegendKey val="0"/>
          <c:showVal val="0"/>
          <c:showCatName val="0"/>
          <c:showSerName val="0"/>
          <c:showPercent val="0"/>
          <c:showBubbleSize val="0"/>
        </c:dLbls>
        <c:gapWidth val="50"/>
        <c:overlap val="100"/>
        <c:axId val="238873999"/>
        <c:axId val="238871503"/>
      </c:barChart>
      <c:catAx>
        <c:axId val="238873999"/>
        <c:scaling>
          <c:orientation val="minMax"/>
        </c:scaling>
        <c:delete val="1"/>
        <c:axPos val="l"/>
        <c:numFmt formatCode="General" sourceLinked="1"/>
        <c:majorTickMark val="none"/>
        <c:minorTickMark val="none"/>
        <c:tickLblPos val="nextTo"/>
        <c:crossAx val="238871503"/>
        <c:crosses val="autoZero"/>
        <c:auto val="1"/>
        <c:lblAlgn val="ctr"/>
        <c:lblOffset val="100"/>
        <c:noMultiLvlLbl val="0"/>
      </c:catAx>
      <c:valAx>
        <c:axId val="238871503"/>
        <c:scaling>
          <c:orientation val="minMax"/>
        </c:scaling>
        <c:delete val="1"/>
        <c:axPos val="b"/>
        <c:majorGridlines>
          <c:spPr>
            <a:ln w="9525" cap="flat" cmpd="sng" algn="ctr">
              <a:noFill/>
              <a:round/>
            </a:ln>
            <a:effectLst/>
          </c:spPr>
        </c:majorGridlines>
        <c:numFmt formatCode="0%" sourceLinked="1"/>
        <c:majorTickMark val="none"/>
        <c:minorTickMark val="none"/>
        <c:tickLblPos val="nextTo"/>
        <c:crossAx val="238873999"/>
        <c:crosses val="autoZero"/>
        <c:crossBetween val="between"/>
      </c:valAx>
      <c:spPr>
        <a:solidFill>
          <a:schemeClr val="bg1">
            <a:lumMod val="95000"/>
          </a:schemeClr>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[ACO - Outil de suivi des visites médicales V21.xlsx]TCD!T_suivi_par_pop</c:name>
    <c:fmtId val="31"/>
  </c:pivotSource>
  <c:chart>
    <c:title>
      <c:tx>
        <c:rich>
          <a:bodyPr rot="0" spcFirstLastPara="1" vertOverflow="ellipsis" vert="horz" wrap="square" anchor="ctr" anchorCtr="1"/>
          <a:lstStyle/>
          <a:p>
            <a:pPr>
              <a:defRPr sz="1400" b="1" i="0" u="none" strike="noStrike" kern="1200" spc="0" baseline="0">
                <a:solidFill>
                  <a:srgbClr val="005CA9"/>
                </a:solidFill>
                <a:latin typeface="Calibri Light" panose="020F0302020204030204" pitchFamily="34" charset="0"/>
                <a:ea typeface="+mn-ea"/>
                <a:cs typeface="Calibri Light" panose="020F0302020204030204" pitchFamily="34" charset="0"/>
              </a:defRPr>
            </a:pPr>
            <a:r>
              <a:rPr lang="fr-FR" sz="1400" b="1">
                <a:solidFill>
                  <a:srgbClr val="005CA9"/>
                </a:solidFill>
                <a:latin typeface="Calibri Light" panose="020F0302020204030204" pitchFamily="34" charset="0"/>
                <a:cs typeface="Calibri Light" panose="020F0302020204030204" pitchFamily="34" charset="0"/>
              </a:rPr>
              <a:t>Répartition du type de suivi par statut</a:t>
            </a:r>
          </a:p>
        </c:rich>
      </c:tx>
      <c:layout>
        <c:manualLayout>
          <c:xMode val="edge"/>
          <c:yMode val="edge"/>
          <c:x val="0.27590412514991586"/>
          <c:y val="4.9488013379688405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rgbClr val="005CA9"/>
              </a:solidFill>
              <a:latin typeface="Calibri Light" panose="020F0302020204030204" pitchFamily="34" charset="0"/>
              <a:ea typeface="+mn-ea"/>
              <a:cs typeface="Calibri Light" panose="020F0302020204030204" pitchFamily="34" charset="0"/>
            </a:defRPr>
          </a:pPr>
          <a:endParaRPr lang="fr-FR"/>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9"/>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0"/>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1"/>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2"/>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3"/>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4"/>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5"/>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6"/>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pPr>
            <a:solidFill>
              <a:schemeClr val="accent1"/>
            </a:solidFill>
            <a:ln w="9525">
              <a:solidFill>
                <a:schemeClr val="accent1"/>
              </a:solid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pPr>
            <a:solidFill>
              <a:schemeClr val="accent1"/>
            </a:solidFill>
            <a:ln w="9525">
              <a:solidFill>
                <a:schemeClr val="accent1"/>
              </a:solid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pPr>
            <a:solidFill>
              <a:schemeClr val="accent1"/>
            </a:solidFill>
            <a:ln w="9525">
              <a:solidFill>
                <a:schemeClr val="accent1"/>
              </a:solid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pPr>
            <a:solidFill>
              <a:schemeClr val="accent1"/>
            </a:solidFill>
            <a:ln w="9525">
              <a:solidFill>
                <a:schemeClr val="accent1"/>
              </a:solid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inEnd"/>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8"/>
        <c:spPr>
          <a:solidFill>
            <a:srgbClr val="0082EE"/>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69"/>
        <c:spPr>
          <a:solidFill>
            <a:srgbClr val="2DA0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71"/>
        <c:spPr>
          <a:solidFill>
            <a:srgbClr val="005CA9"/>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2.3058901049419336E-2"/>
          <c:y val="0.24421731751686709"/>
          <c:w val="0.78765376589652913"/>
          <c:h val="0.627811399061457"/>
        </c:manualLayout>
      </c:layout>
      <c:barChart>
        <c:barDir val="col"/>
        <c:grouping val="clustered"/>
        <c:varyColors val="0"/>
        <c:ser>
          <c:idx val="0"/>
          <c:order val="0"/>
          <c:tx>
            <c:strRef>
              <c:f>TCD!$AZ$4:$AZ$5</c:f>
              <c:strCache>
                <c:ptCount val="1"/>
                <c:pt idx="0">
                  <c:v>SMA</c:v>
                </c:pt>
              </c:strCache>
            </c:strRef>
          </c:tx>
          <c:spPr>
            <a:solidFill>
              <a:srgbClr val="0082E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TCD!$AY$6:$AY$10</c:f>
              <c:strCache>
                <c:ptCount val="4"/>
                <c:pt idx="0">
                  <c:v>Agent de maîtrise</c:v>
                </c:pt>
                <c:pt idx="1">
                  <c:v>Cadre</c:v>
                </c:pt>
                <c:pt idx="2">
                  <c:v>Employé</c:v>
                </c:pt>
                <c:pt idx="3">
                  <c:v>Ouvrier</c:v>
                </c:pt>
              </c:strCache>
            </c:strRef>
          </c:cat>
          <c:val>
            <c:numRef>
              <c:f>TCD!$AZ$6:$AZ$10</c:f>
              <c:numCache>
                <c:formatCode>General</c:formatCode>
                <c:ptCount val="4"/>
                <c:pt idx="0">
                  <c:v>25</c:v>
                </c:pt>
                <c:pt idx="1">
                  <c:v>12</c:v>
                </c:pt>
                <c:pt idx="2">
                  <c:v>5</c:v>
                </c:pt>
                <c:pt idx="3">
                  <c:v>84</c:v>
                </c:pt>
              </c:numCache>
            </c:numRef>
          </c:val>
          <c:extLst>
            <c:ext xmlns:c16="http://schemas.microsoft.com/office/drawing/2014/chart" uri="{C3380CC4-5D6E-409C-BE32-E72D297353CC}">
              <c16:uniqueId val="{00000000-5CA3-4494-862C-11F2D2CFFFFF}"/>
            </c:ext>
          </c:extLst>
        </c:ser>
        <c:ser>
          <c:idx val="1"/>
          <c:order val="1"/>
          <c:tx>
            <c:strRef>
              <c:f>TCD!$BA$4:$BA$5</c:f>
              <c:strCache>
                <c:ptCount val="1"/>
                <c:pt idx="0">
                  <c:v>SMO</c:v>
                </c:pt>
              </c:strCache>
            </c:strRef>
          </c:tx>
          <c:spPr>
            <a:solidFill>
              <a:srgbClr val="2DA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TCD!$AY$6:$AY$10</c:f>
              <c:strCache>
                <c:ptCount val="4"/>
                <c:pt idx="0">
                  <c:v>Agent de maîtrise</c:v>
                </c:pt>
                <c:pt idx="1">
                  <c:v>Cadre</c:v>
                </c:pt>
                <c:pt idx="2">
                  <c:v>Employé</c:v>
                </c:pt>
                <c:pt idx="3">
                  <c:v>Ouvrier</c:v>
                </c:pt>
              </c:strCache>
            </c:strRef>
          </c:cat>
          <c:val>
            <c:numRef>
              <c:f>TCD!$BA$6:$BA$10</c:f>
              <c:numCache>
                <c:formatCode>General</c:formatCode>
                <c:ptCount val="4"/>
                <c:pt idx="0">
                  <c:v>74</c:v>
                </c:pt>
                <c:pt idx="1">
                  <c:v>135</c:v>
                </c:pt>
                <c:pt idx="2">
                  <c:v>16</c:v>
                </c:pt>
                <c:pt idx="3">
                  <c:v>90</c:v>
                </c:pt>
              </c:numCache>
            </c:numRef>
          </c:val>
          <c:extLst>
            <c:ext xmlns:c16="http://schemas.microsoft.com/office/drawing/2014/chart" uri="{C3380CC4-5D6E-409C-BE32-E72D297353CC}">
              <c16:uniqueId val="{00000001-D942-46F5-867F-3608C3AC7BB4}"/>
            </c:ext>
          </c:extLst>
        </c:ser>
        <c:ser>
          <c:idx val="2"/>
          <c:order val="2"/>
          <c:tx>
            <c:strRef>
              <c:f>TCD!$BB$4:$BB$5</c:f>
              <c:strCache>
                <c:ptCount val="1"/>
                <c:pt idx="0">
                  <c:v>SMR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TCD!$AY$6:$AY$10</c:f>
              <c:strCache>
                <c:ptCount val="4"/>
                <c:pt idx="0">
                  <c:v>Agent de maîtrise</c:v>
                </c:pt>
                <c:pt idx="1">
                  <c:v>Cadre</c:v>
                </c:pt>
                <c:pt idx="2">
                  <c:v>Employé</c:v>
                </c:pt>
                <c:pt idx="3">
                  <c:v>Ouvrier</c:v>
                </c:pt>
              </c:strCache>
            </c:strRef>
          </c:cat>
          <c:val>
            <c:numRef>
              <c:f>TCD!$BB$6:$BB$10</c:f>
              <c:numCache>
                <c:formatCode>General</c:formatCode>
                <c:ptCount val="4"/>
                <c:pt idx="0">
                  <c:v>7</c:v>
                </c:pt>
                <c:pt idx="2">
                  <c:v>1</c:v>
                </c:pt>
                <c:pt idx="3">
                  <c:v>45</c:v>
                </c:pt>
              </c:numCache>
            </c:numRef>
          </c:val>
          <c:extLst>
            <c:ext xmlns:c16="http://schemas.microsoft.com/office/drawing/2014/chart" uri="{C3380CC4-5D6E-409C-BE32-E72D297353CC}">
              <c16:uniqueId val="{00000002-D942-46F5-867F-3608C3AC7BB4}"/>
            </c:ext>
          </c:extLst>
        </c:ser>
        <c:ser>
          <c:idx val="3"/>
          <c:order val="3"/>
          <c:tx>
            <c:strRef>
              <c:f>TCD!$BC$4:$BC$5</c:f>
              <c:strCache>
                <c:ptCount val="1"/>
                <c:pt idx="0">
                  <c:v>A déterminer</c:v>
                </c:pt>
              </c:strCache>
            </c:strRef>
          </c:tx>
          <c:spPr>
            <a:solidFill>
              <a:srgbClr val="005C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TCD!$AY$6:$AY$10</c:f>
              <c:strCache>
                <c:ptCount val="4"/>
                <c:pt idx="0">
                  <c:v>Agent de maîtrise</c:v>
                </c:pt>
                <c:pt idx="1">
                  <c:v>Cadre</c:v>
                </c:pt>
                <c:pt idx="2">
                  <c:v>Employé</c:v>
                </c:pt>
                <c:pt idx="3">
                  <c:v>Ouvrier</c:v>
                </c:pt>
              </c:strCache>
            </c:strRef>
          </c:cat>
          <c:val>
            <c:numRef>
              <c:f>TCD!$BC$6:$BC$10</c:f>
              <c:numCache>
                <c:formatCode>General</c:formatCode>
                <c:ptCount val="4"/>
                <c:pt idx="1">
                  <c:v>1</c:v>
                </c:pt>
                <c:pt idx="2">
                  <c:v>1</c:v>
                </c:pt>
                <c:pt idx="3">
                  <c:v>4</c:v>
                </c:pt>
              </c:numCache>
            </c:numRef>
          </c:val>
          <c:extLst>
            <c:ext xmlns:c16="http://schemas.microsoft.com/office/drawing/2014/chart" uri="{C3380CC4-5D6E-409C-BE32-E72D297353CC}">
              <c16:uniqueId val="{00000003-D942-46F5-867F-3608C3AC7BB4}"/>
            </c:ext>
          </c:extLst>
        </c:ser>
        <c:dLbls>
          <c:showLegendKey val="0"/>
          <c:showVal val="1"/>
          <c:showCatName val="0"/>
          <c:showSerName val="0"/>
          <c:showPercent val="0"/>
          <c:showBubbleSize val="0"/>
        </c:dLbls>
        <c:gapWidth val="150"/>
        <c:overlap val="-25"/>
        <c:axId val="408188383"/>
        <c:axId val="408194623"/>
      </c:barChart>
      <c:catAx>
        <c:axId val="408188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8194623"/>
        <c:crosses val="autoZero"/>
        <c:auto val="1"/>
        <c:lblAlgn val="ctr"/>
        <c:lblOffset val="100"/>
        <c:noMultiLvlLbl val="0"/>
      </c:catAx>
      <c:valAx>
        <c:axId val="408194623"/>
        <c:scaling>
          <c:orientation val="minMax"/>
          <c:max val="140"/>
        </c:scaling>
        <c:delete val="1"/>
        <c:axPos val="l"/>
        <c:numFmt formatCode="General" sourceLinked="1"/>
        <c:majorTickMark val="none"/>
        <c:minorTickMark val="none"/>
        <c:tickLblPos val="nextTo"/>
        <c:crossAx val="408188383"/>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2430759972962"/>
          <c:y val="9.0569968227655756E-2"/>
          <c:w val="0.30606817553782956"/>
          <c:h val="0.82630733761768937"/>
        </c:manualLayout>
      </c:layout>
      <c:pieChart>
        <c:varyColors val="1"/>
        <c:ser>
          <c:idx val="0"/>
          <c:order val="0"/>
          <c:dPt>
            <c:idx val="0"/>
            <c:bubble3D val="0"/>
            <c:spPr>
              <a:solidFill>
                <a:srgbClr val="A5A5A5"/>
              </a:solidFill>
              <a:ln w="19050">
                <a:solidFill>
                  <a:schemeClr val="lt1"/>
                </a:solidFill>
              </a:ln>
              <a:effectLst/>
            </c:spPr>
            <c:extLst>
              <c:ext xmlns:c16="http://schemas.microsoft.com/office/drawing/2014/chart" uri="{C3380CC4-5D6E-409C-BE32-E72D297353CC}">
                <c16:uniqueId val="{00000001-C154-424A-9CAC-26E9D743720C}"/>
              </c:ext>
            </c:extLst>
          </c:dPt>
          <c:dPt>
            <c:idx val="1"/>
            <c:bubble3D val="0"/>
            <c:spPr>
              <a:solidFill>
                <a:srgbClr val="0082EE"/>
              </a:solidFill>
              <a:ln w="19050">
                <a:solidFill>
                  <a:schemeClr val="lt1"/>
                </a:solidFill>
              </a:ln>
              <a:effectLst/>
            </c:spPr>
            <c:extLst>
              <c:ext xmlns:c16="http://schemas.microsoft.com/office/drawing/2014/chart" uri="{C3380CC4-5D6E-409C-BE32-E72D297353CC}">
                <c16:uniqueId val="{00000003-C154-424A-9CAC-26E9D743720C}"/>
              </c:ext>
            </c:extLst>
          </c:dPt>
          <c:dPt>
            <c:idx val="2"/>
            <c:bubble3D val="0"/>
            <c:spPr>
              <a:solidFill>
                <a:srgbClr val="2DA0FF"/>
              </a:solidFill>
              <a:ln w="19050">
                <a:solidFill>
                  <a:schemeClr val="lt1"/>
                </a:solidFill>
              </a:ln>
              <a:effectLst/>
            </c:spPr>
            <c:extLst>
              <c:ext xmlns:c16="http://schemas.microsoft.com/office/drawing/2014/chart" uri="{C3380CC4-5D6E-409C-BE32-E72D297353CC}">
                <c16:uniqueId val="{00000005-C154-424A-9CAC-26E9D74372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2">
                        <a:lumMod val="50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TCD!$CF$4:$CF$6</c:f>
              <c:strCache>
                <c:ptCount val="3"/>
                <c:pt idx="0">
                  <c:v>Retard</c:v>
                </c:pt>
                <c:pt idx="1">
                  <c:v>Visite sous 15 jours </c:v>
                </c:pt>
                <c:pt idx="2">
                  <c:v>Visite au-delà de 15 jours</c:v>
                </c:pt>
              </c:strCache>
            </c:strRef>
          </c:cat>
          <c:val>
            <c:numRef>
              <c:f>TCD!$CG$4:$CG$6</c:f>
              <c:numCache>
                <c:formatCode>General</c:formatCode>
                <c:ptCount val="3"/>
                <c:pt idx="0">
                  <c:v>70</c:v>
                </c:pt>
                <c:pt idx="1">
                  <c:v>16</c:v>
                </c:pt>
                <c:pt idx="2">
                  <c:v>412</c:v>
                </c:pt>
              </c:numCache>
            </c:numRef>
          </c:val>
          <c:extLst>
            <c:ext xmlns:c16="http://schemas.microsoft.com/office/drawing/2014/chart" uri="{C3380CC4-5D6E-409C-BE32-E72D297353CC}">
              <c16:uniqueId val="{00000006-C154-424A-9CAC-26E9D743720C}"/>
            </c:ext>
          </c:extLst>
        </c:ser>
        <c:dLbls>
          <c:dLblPos val="outEnd"/>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50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9.svg"/><Relationship Id="rId18" Type="http://schemas.openxmlformats.org/officeDocument/2006/relationships/image" Target="../media/image14.svg"/><Relationship Id="rId3" Type="http://schemas.openxmlformats.org/officeDocument/2006/relationships/image" Target="../media/image3.png"/><Relationship Id="rId21" Type="http://schemas.openxmlformats.org/officeDocument/2006/relationships/image" Target="../media/image17.png"/><Relationship Id="rId7" Type="http://schemas.openxmlformats.org/officeDocument/2006/relationships/hyperlink" Target="https://svgsilh.com/image/481829.html" TargetMode="External"/><Relationship Id="rId12" Type="http://schemas.openxmlformats.org/officeDocument/2006/relationships/chart" Target="../charts/chart7.xml"/><Relationship Id="rId17" Type="http://schemas.openxmlformats.org/officeDocument/2006/relationships/image" Target="../media/image13.png"/><Relationship Id="rId25" Type="http://schemas.openxmlformats.org/officeDocument/2006/relationships/chart" Target="../charts/chart8.xml"/><Relationship Id="rId2" Type="http://schemas.openxmlformats.org/officeDocument/2006/relationships/image" Target="../media/image2.svg"/><Relationship Id="rId16" Type="http://schemas.openxmlformats.org/officeDocument/2006/relationships/image" Target="../media/image12.svg"/><Relationship Id="rId20"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8.svg"/><Relationship Id="rId24" Type="http://schemas.openxmlformats.org/officeDocument/2006/relationships/image" Target="../media/image20.svg"/><Relationship Id="rId5" Type="http://schemas.openxmlformats.org/officeDocument/2006/relationships/image" Target="../media/image5.png"/><Relationship Id="rId15" Type="http://schemas.openxmlformats.org/officeDocument/2006/relationships/image" Target="../media/image11.png"/><Relationship Id="rId23" Type="http://schemas.openxmlformats.org/officeDocument/2006/relationships/image" Target="../media/image19.png"/><Relationship Id="rId10" Type="http://schemas.openxmlformats.org/officeDocument/2006/relationships/image" Target="../media/image7.png"/><Relationship Id="rId19" Type="http://schemas.openxmlformats.org/officeDocument/2006/relationships/image" Target="../media/image15.png"/><Relationship Id="rId4" Type="http://schemas.openxmlformats.org/officeDocument/2006/relationships/image" Target="../media/image4.svg"/><Relationship Id="rId9" Type="http://schemas.openxmlformats.org/officeDocument/2006/relationships/chart" Target="../charts/chart6.xml"/><Relationship Id="rId14" Type="http://schemas.openxmlformats.org/officeDocument/2006/relationships/image" Target="../media/image10.png"/><Relationship Id="rId22" Type="http://schemas.openxmlformats.org/officeDocument/2006/relationships/image" Target="../media/image18.sv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svg"/><Relationship Id="rId1" Type="http://schemas.openxmlformats.org/officeDocument/2006/relationships/image" Target="../media/image21.png"/></Relationships>
</file>

<file path=xl/drawings/_rels/drawing5.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image" Target="../media/image26.svg"/><Relationship Id="rId7" Type="http://schemas.openxmlformats.org/officeDocument/2006/relationships/image" Target="../media/image30.svg"/><Relationship Id="rId2" Type="http://schemas.openxmlformats.org/officeDocument/2006/relationships/image" Target="../media/image25.png"/><Relationship Id="rId1" Type="http://schemas.openxmlformats.org/officeDocument/2006/relationships/image" Target="../media/image24.png"/><Relationship Id="rId6" Type="http://schemas.openxmlformats.org/officeDocument/2006/relationships/image" Target="../media/image29.png"/><Relationship Id="rId11" Type="http://schemas.openxmlformats.org/officeDocument/2006/relationships/image" Target="../media/image34.svg"/><Relationship Id="rId5" Type="http://schemas.openxmlformats.org/officeDocument/2006/relationships/image" Target="../media/image28.svg"/><Relationship Id="rId10" Type="http://schemas.openxmlformats.org/officeDocument/2006/relationships/image" Target="../media/image33.png"/><Relationship Id="rId4" Type="http://schemas.openxmlformats.org/officeDocument/2006/relationships/image" Target="../media/image27.png"/><Relationship Id="rId9" Type="http://schemas.openxmlformats.org/officeDocument/2006/relationships/image" Target="../media/image32.svg"/></Relationships>
</file>

<file path=xl/drawings/_rels/drawing6.xml.rels><?xml version="1.0" encoding="UTF-8" standalone="yes"?>
<Relationships xmlns="http://schemas.openxmlformats.org/package/2006/relationships"><Relationship Id="rId8" Type="http://schemas.openxmlformats.org/officeDocument/2006/relationships/image" Target="../media/image38.png"/><Relationship Id="rId13" Type="http://schemas.openxmlformats.org/officeDocument/2006/relationships/hyperlink" Target="https://www.ac-and-o.com/bsi/" TargetMode="External"/><Relationship Id="rId3" Type="http://schemas.openxmlformats.org/officeDocument/2006/relationships/hyperlink" Target="https://en.wikipedia.org/wiki/Timeline_of_LinkedIn" TargetMode="External"/><Relationship Id="rId7" Type="http://schemas.openxmlformats.org/officeDocument/2006/relationships/hyperlink" Target="https://www.ac-and-o.com/" TargetMode="External"/><Relationship Id="rId12" Type="http://schemas.openxmlformats.org/officeDocument/2006/relationships/image" Target="../media/image40.png"/><Relationship Id="rId2" Type="http://schemas.openxmlformats.org/officeDocument/2006/relationships/image" Target="../media/image35.png"/><Relationship Id="rId1" Type="http://schemas.openxmlformats.org/officeDocument/2006/relationships/hyperlink" Target="http://www.linkedin.com/company/ac&amp;o" TargetMode="External"/><Relationship Id="rId6" Type="http://schemas.openxmlformats.org/officeDocument/2006/relationships/image" Target="../media/image37.svg"/><Relationship Id="rId11" Type="http://schemas.openxmlformats.org/officeDocument/2006/relationships/hyperlink" Target="https://www.ac-and-o.com/recrutement/" TargetMode="External"/><Relationship Id="rId5" Type="http://schemas.openxmlformats.org/officeDocument/2006/relationships/image" Target="../media/image36.png"/><Relationship Id="rId15" Type="http://schemas.openxmlformats.org/officeDocument/2006/relationships/hyperlink" Target="https://www.ac-and-o.com/conseil/" TargetMode="External"/><Relationship Id="rId10" Type="http://schemas.openxmlformats.org/officeDocument/2006/relationships/image" Target="../media/image24.png"/><Relationship Id="rId4" Type="http://schemas.openxmlformats.org/officeDocument/2006/relationships/hyperlink" Target="mailto:contact@ac-and-o.com?subject=Demande%20d'informations" TargetMode="External"/><Relationship Id="rId9" Type="http://schemas.openxmlformats.org/officeDocument/2006/relationships/image" Target="../media/image39.svg"/><Relationship Id="rId14" Type="http://schemas.openxmlformats.org/officeDocument/2006/relationships/hyperlink" Target="https://www.ac-and-o.com/formations/" TargetMode="External"/></Relationships>
</file>

<file path=xl/drawings/drawing1.xml><?xml version="1.0" encoding="utf-8"?>
<xdr:wsDr xmlns:xdr="http://schemas.openxmlformats.org/drawingml/2006/spreadsheetDrawing" xmlns:a="http://schemas.openxmlformats.org/drawingml/2006/main">
  <xdr:twoCellAnchor>
    <xdr:from>
      <xdr:col>25</xdr:col>
      <xdr:colOff>15876</xdr:colOff>
      <xdr:row>3</xdr:row>
      <xdr:rowOff>19050</xdr:rowOff>
    </xdr:from>
    <xdr:to>
      <xdr:col>27</xdr:col>
      <xdr:colOff>1400176</xdr:colOff>
      <xdr:row>18</xdr:row>
      <xdr:rowOff>38100</xdr:rowOff>
    </xdr:to>
    <xdr:graphicFrame macro="">
      <xdr:nvGraphicFramePr>
        <xdr:cNvPr id="3" name="Graphique 2">
          <a:extLst>
            <a:ext uri="{FF2B5EF4-FFF2-40B4-BE49-F238E27FC236}">
              <a16:creationId xmlns:a16="http://schemas.microsoft.com/office/drawing/2014/main" id="{7FA96CAD-3C88-4AD7-9E5C-5503683D68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257175</xdr:colOff>
      <xdr:row>21</xdr:row>
      <xdr:rowOff>104775</xdr:rowOff>
    </xdr:from>
    <xdr:to>
      <xdr:col>36</xdr:col>
      <xdr:colOff>725488</xdr:colOff>
      <xdr:row>36</xdr:row>
      <xdr:rowOff>133350</xdr:rowOff>
    </xdr:to>
    <xdr:graphicFrame macro="">
      <xdr:nvGraphicFramePr>
        <xdr:cNvPr id="4" name="Graphique 3">
          <a:extLst>
            <a:ext uri="{FF2B5EF4-FFF2-40B4-BE49-F238E27FC236}">
              <a16:creationId xmlns:a16="http://schemas.microsoft.com/office/drawing/2014/main" id="{96B7D619-75F4-4530-A291-C8DAA76E9B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50</xdr:col>
      <xdr:colOff>0</xdr:colOff>
      <xdr:row>15</xdr:row>
      <xdr:rowOff>0</xdr:rowOff>
    </xdr:from>
    <xdr:to>
      <xdr:col>56</xdr:col>
      <xdr:colOff>828675</xdr:colOff>
      <xdr:row>38</xdr:row>
      <xdr:rowOff>101601</xdr:rowOff>
    </xdr:to>
    <xdr:graphicFrame macro="">
      <xdr:nvGraphicFramePr>
        <xdr:cNvPr id="7" name="Graphique 6">
          <a:extLst>
            <a:ext uri="{FF2B5EF4-FFF2-40B4-BE49-F238E27FC236}">
              <a16:creationId xmlns:a16="http://schemas.microsoft.com/office/drawing/2014/main" id="{409D0FF5-C2A1-4228-8CE4-1F7029242B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50</xdr:col>
      <xdr:colOff>0</xdr:colOff>
      <xdr:row>42</xdr:row>
      <xdr:rowOff>0</xdr:rowOff>
    </xdr:from>
    <xdr:to>
      <xdr:col>56</xdr:col>
      <xdr:colOff>828675</xdr:colOff>
      <xdr:row>65</xdr:row>
      <xdr:rowOff>101601</xdr:rowOff>
    </xdr:to>
    <xdr:graphicFrame macro="">
      <xdr:nvGraphicFramePr>
        <xdr:cNvPr id="9" name="Graphique 8">
          <a:extLst>
            <a:ext uri="{FF2B5EF4-FFF2-40B4-BE49-F238E27FC236}">
              <a16:creationId xmlns:a16="http://schemas.microsoft.com/office/drawing/2014/main" id="{3E648DF1-569D-47CA-B197-49A47E595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261894</xdr:colOff>
      <xdr:row>10</xdr:row>
      <xdr:rowOff>14338</xdr:rowOff>
    </xdr:from>
    <xdr:to>
      <xdr:col>8</xdr:col>
      <xdr:colOff>621894</xdr:colOff>
      <xdr:row>10</xdr:row>
      <xdr:rowOff>374338</xdr:rowOff>
    </xdr:to>
    <xdr:pic>
      <xdr:nvPicPr>
        <xdr:cNvPr id="2" name="Graphique 1" descr="Homme">
          <a:extLst>
            <a:ext uri="{FF2B5EF4-FFF2-40B4-BE49-F238E27FC236}">
              <a16:creationId xmlns:a16="http://schemas.microsoft.com/office/drawing/2014/main" id="{BFCD7303-F148-4BE2-9DD2-764923E981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39756" y="2947381"/>
          <a:ext cx="360000" cy="360000"/>
        </a:xfrm>
        <a:prstGeom prst="rect">
          <a:avLst/>
        </a:prstGeom>
      </xdr:spPr>
    </xdr:pic>
    <xdr:clientData/>
  </xdr:twoCellAnchor>
  <xdr:twoCellAnchor editAs="oneCell">
    <xdr:from>
      <xdr:col>8</xdr:col>
      <xdr:colOff>261894</xdr:colOff>
      <xdr:row>9</xdr:row>
      <xdr:rowOff>7254</xdr:rowOff>
    </xdr:from>
    <xdr:to>
      <xdr:col>8</xdr:col>
      <xdr:colOff>621894</xdr:colOff>
      <xdr:row>9</xdr:row>
      <xdr:rowOff>367254</xdr:rowOff>
    </xdr:to>
    <xdr:pic>
      <xdr:nvPicPr>
        <xdr:cNvPr id="3" name="Graphique 2" descr="Femme">
          <a:extLst>
            <a:ext uri="{FF2B5EF4-FFF2-40B4-BE49-F238E27FC236}">
              <a16:creationId xmlns:a16="http://schemas.microsoft.com/office/drawing/2014/main" id="{63B3C6E0-7E2D-4419-817D-EE11A83D79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439756" y="2559297"/>
          <a:ext cx="360000" cy="360000"/>
        </a:xfrm>
        <a:prstGeom prst="rect">
          <a:avLst/>
        </a:prstGeom>
      </xdr:spPr>
    </xdr:pic>
    <xdr:clientData/>
  </xdr:twoCellAnchor>
  <xdr:twoCellAnchor editAs="oneCell">
    <xdr:from>
      <xdr:col>8</xdr:col>
      <xdr:colOff>317348</xdr:colOff>
      <xdr:row>8</xdr:row>
      <xdr:rowOff>38660</xdr:rowOff>
    </xdr:from>
    <xdr:to>
      <xdr:col>8</xdr:col>
      <xdr:colOff>566440</xdr:colOff>
      <xdr:row>8</xdr:row>
      <xdr:rowOff>326660</xdr:rowOff>
    </xdr:to>
    <xdr:pic>
      <xdr:nvPicPr>
        <xdr:cNvPr id="6" name="Graphique 5">
          <a:extLst>
            <a:ext uri="{FF2B5EF4-FFF2-40B4-BE49-F238E27FC236}">
              <a16:creationId xmlns:a16="http://schemas.microsoft.com/office/drawing/2014/main" id="{35A3B87E-5B57-4D75-BF98-141E0BE585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 uri="{837473B0-CC2E-450A-ABE3-18F120FF3D39}">
              <a1611:picAttrSrcUrl xmlns:a1611="http://schemas.microsoft.com/office/drawing/2016/11/main" r:id="rId7"/>
            </a:ext>
          </a:extLst>
        </a:blip>
        <a:stretch>
          <a:fillRect/>
        </a:stretch>
      </xdr:blipFill>
      <xdr:spPr>
        <a:xfrm>
          <a:off x="4485936" y="2218205"/>
          <a:ext cx="249092" cy="288000"/>
        </a:xfrm>
        <a:prstGeom prst="rect">
          <a:avLst/>
        </a:prstGeom>
      </xdr:spPr>
    </xdr:pic>
    <xdr:clientData/>
  </xdr:twoCellAnchor>
  <xdr:twoCellAnchor>
    <xdr:from>
      <xdr:col>15</xdr:col>
      <xdr:colOff>466725</xdr:colOff>
      <xdr:row>7</xdr:row>
      <xdr:rowOff>138579</xdr:rowOff>
    </xdr:from>
    <xdr:to>
      <xdr:col>22</xdr:col>
      <xdr:colOff>0</xdr:colOff>
      <xdr:row>11</xdr:row>
      <xdr:rowOff>125670</xdr:rowOff>
    </xdr:to>
    <xdr:graphicFrame macro="">
      <xdr:nvGraphicFramePr>
        <xdr:cNvPr id="7" name="Graphique 6">
          <a:extLst>
            <a:ext uri="{FF2B5EF4-FFF2-40B4-BE49-F238E27FC236}">
              <a16:creationId xmlns:a16="http://schemas.microsoft.com/office/drawing/2014/main" id="{D4AEB88D-E3C7-4326-B6CA-537AE07297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152152</xdr:colOff>
      <xdr:row>9</xdr:row>
      <xdr:rowOff>142164</xdr:rowOff>
    </xdr:from>
    <xdr:to>
      <xdr:col>7</xdr:col>
      <xdr:colOff>630626</xdr:colOff>
      <xdr:row>11</xdr:row>
      <xdr:rowOff>77478</xdr:rowOff>
    </xdr:to>
    <xdr:graphicFrame macro="">
      <xdr:nvGraphicFramePr>
        <xdr:cNvPr id="17" name="Graphique 16">
          <a:extLst>
            <a:ext uri="{FF2B5EF4-FFF2-40B4-BE49-F238E27FC236}">
              <a16:creationId xmlns:a16="http://schemas.microsoft.com/office/drawing/2014/main" id="{BF4D43D8-45CD-4E59-AD1E-AF2C0FA94C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4</xdr:col>
      <xdr:colOff>175200</xdr:colOff>
      <xdr:row>9</xdr:row>
      <xdr:rowOff>291855</xdr:rowOff>
    </xdr:from>
    <xdr:to>
      <xdr:col>4</xdr:col>
      <xdr:colOff>549342</xdr:colOff>
      <xdr:row>10</xdr:row>
      <xdr:rowOff>304047</xdr:rowOff>
    </xdr:to>
    <xdr:pic>
      <xdr:nvPicPr>
        <xdr:cNvPr id="20" name="Graphique 19" descr="Femme">
          <a:extLst>
            <a:ext uri="{FF2B5EF4-FFF2-40B4-BE49-F238E27FC236}">
              <a16:creationId xmlns:a16="http://schemas.microsoft.com/office/drawing/2014/main" id="{F615A104-8262-42A2-A9C7-4F07E8A7FB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918150" y="2711205"/>
          <a:ext cx="374142" cy="393192"/>
        </a:xfrm>
        <a:prstGeom prst="rect">
          <a:avLst/>
        </a:prstGeom>
      </xdr:spPr>
    </xdr:pic>
    <xdr:clientData/>
  </xdr:twoCellAnchor>
  <xdr:twoCellAnchor editAs="oneCell">
    <xdr:from>
      <xdr:col>19</xdr:col>
      <xdr:colOff>298848</xdr:colOff>
      <xdr:row>32</xdr:row>
      <xdr:rowOff>190499</xdr:rowOff>
    </xdr:from>
    <xdr:to>
      <xdr:col>21</xdr:col>
      <xdr:colOff>658054</xdr:colOff>
      <xdr:row>42</xdr:row>
      <xdr:rowOff>115296</xdr:rowOff>
    </xdr:to>
    <mc:AlternateContent xmlns:mc="http://schemas.openxmlformats.org/markup-compatibility/2006" xmlns:a14="http://schemas.microsoft.com/office/drawing/2010/main">
      <mc:Choice Requires="a14">
        <xdr:graphicFrame macro="">
          <xdr:nvGraphicFramePr>
            <xdr:cNvPr id="24" name="Statut">
              <a:extLst>
                <a:ext uri="{FF2B5EF4-FFF2-40B4-BE49-F238E27FC236}">
                  <a16:creationId xmlns:a16="http://schemas.microsoft.com/office/drawing/2014/main" id="{CB0457EF-8376-4CD3-9499-9D81A06E2B4F}"/>
                </a:ext>
              </a:extLst>
            </xdr:cNvPr>
            <xdr:cNvGraphicFramePr/>
          </xdr:nvGraphicFramePr>
          <xdr:xfrm>
            <a:off x="0" y="0"/>
            <a:ext cx="0" cy="0"/>
          </xdr:xfrm>
          <a:graphic>
            <a:graphicData uri="http://schemas.microsoft.com/office/drawing/2010/slicer">
              <sle:slicer xmlns:sle="http://schemas.microsoft.com/office/drawing/2010/slicer" name="Statut"/>
            </a:graphicData>
          </a:graphic>
        </xdr:graphicFrame>
      </mc:Choice>
      <mc:Fallback xmlns="">
        <xdr:sp macro="" textlink="">
          <xdr:nvSpPr>
            <xdr:cNvPr id="0" name=""/>
            <xdr:cNvSpPr>
              <a:spLocks noTextEdit="1"/>
            </xdr:cNvSpPr>
          </xdr:nvSpPr>
          <xdr:spPr>
            <a:xfrm>
              <a:off x="11562161" y="7072312"/>
              <a:ext cx="1764143" cy="1829797"/>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fLocksWithSheet="0"/>
  </xdr:twoCellAnchor>
  <xdr:twoCellAnchor editAs="oneCell">
    <xdr:from>
      <xdr:col>14</xdr:col>
      <xdr:colOff>89646</xdr:colOff>
      <xdr:row>32</xdr:row>
      <xdr:rowOff>190499</xdr:rowOff>
    </xdr:from>
    <xdr:to>
      <xdr:col>16</xdr:col>
      <xdr:colOff>448852</xdr:colOff>
      <xdr:row>42</xdr:row>
      <xdr:rowOff>115296</xdr:rowOff>
    </xdr:to>
    <mc:AlternateContent xmlns:mc="http://schemas.openxmlformats.org/markup-compatibility/2006" xmlns:a14="http://schemas.microsoft.com/office/drawing/2010/main">
      <mc:Choice Requires="a14">
        <xdr:graphicFrame macro="">
          <xdr:nvGraphicFramePr>
            <xdr:cNvPr id="26" name=" RH de rattachement">
              <a:extLst>
                <a:ext uri="{FF2B5EF4-FFF2-40B4-BE49-F238E27FC236}">
                  <a16:creationId xmlns:a16="http://schemas.microsoft.com/office/drawing/2014/main" id="{B2A6AC41-2B65-4BE5-9849-2FFCA6724BF9}"/>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 RH de rattachement"/>
            </a:graphicData>
          </a:graphic>
        </xdr:graphicFrame>
      </mc:Choice>
      <mc:Fallback xmlns="">
        <xdr:sp macro="" textlink="">
          <xdr:nvSpPr>
            <xdr:cNvPr id="0" name=""/>
            <xdr:cNvSpPr>
              <a:spLocks noTextEdit="1"/>
            </xdr:cNvSpPr>
          </xdr:nvSpPr>
          <xdr:spPr>
            <a:xfrm>
              <a:off x="7840615" y="7072312"/>
              <a:ext cx="1764143" cy="1829797"/>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fLocksWithSheet="0"/>
  </xdr:twoCellAnchor>
  <xdr:oneCellAnchor>
    <xdr:from>
      <xdr:col>5</xdr:col>
      <xdr:colOff>196381</xdr:colOff>
      <xdr:row>16</xdr:row>
      <xdr:rowOff>39710</xdr:rowOff>
    </xdr:from>
    <xdr:ext cx="419223" cy="426931"/>
    <xdr:pic>
      <xdr:nvPicPr>
        <xdr:cNvPr id="15" name="Graphique 14" descr="Docteur">
          <a:extLst>
            <a:ext uri="{FF2B5EF4-FFF2-40B4-BE49-F238E27FC236}">
              <a16:creationId xmlns:a16="http://schemas.microsoft.com/office/drawing/2014/main" id="{6B7928C9-E888-4919-BC59-A57B7077B3E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1740792" y="3985781"/>
          <a:ext cx="419223" cy="426931"/>
        </a:xfrm>
        <a:prstGeom prst="rect">
          <a:avLst/>
        </a:prstGeom>
      </xdr:spPr>
    </xdr:pic>
    <xdr:clientData/>
  </xdr:oneCellAnchor>
  <xdr:twoCellAnchor>
    <xdr:from>
      <xdr:col>14</xdr:col>
      <xdr:colOff>0</xdr:colOff>
      <xdr:row>14</xdr:row>
      <xdr:rowOff>14289</xdr:rowOff>
    </xdr:from>
    <xdr:to>
      <xdr:col>22</xdr:col>
      <xdr:colOff>498</xdr:colOff>
      <xdr:row>24</xdr:row>
      <xdr:rowOff>142167</xdr:rowOff>
    </xdr:to>
    <xdr:graphicFrame macro="">
      <xdr:nvGraphicFramePr>
        <xdr:cNvPr id="31" name="Graphique 30">
          <a:extLst>
            <a:ext uri="{FF2B5EF4-FFF2-40B4-BE49-F238E27FC236}">
              <a16:creationId xmlns:a16="http://schemas.microsoft.com/office/drawing/2014/main" id="{4CEFA153-70C4-4991-B928-A06A2F7AF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2</xdr:col>
      <xdr:colOff>81037</xdr:colOff>
      <xdr:row>2</xdr:row>
      <xdr:rowOff>139700</xdr:rowOff>
    </xdr:from>
    <xdr:ext cx="536241" cy="546100"/>
    <xdr:pic>
      <xdr:nvPicPr>
        <xdr:cNvPr id="16" name="Graphique 15" descr="Docteur">
          <a:extLst>
            <a:ext uri="{FF2B5EF4-FFF2-40B4-BE49-F238E27FC236}">
              <a16:creationId xmlns:a16="http://schemas.microsoft.com/office/drawing/2014/main" id="{F8746564-0921-42DC-A517-14F76D4F501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347737" y="463550"/>
          <a:ext cx="536241" cy="546100"/>
        </a:xfrm>
        <a:prstGeom prst="rect">
          <a:avLst/>
        </a:prstGeom>
      </xdr:spPr>
    </xdr:pic>
    <xdr:clientData/>
  </xdr:oneCellAnchor>
  <xdr:twoCellAnchor editAs="oneCell">
    <xdr:from>
      <xdr:col>19</xdr:col>
      <xdr:colOff>583070</xdr:colOff>
      <xdr:row>2</xdr:row>
      <xdr:rowOff>133350</xdr:rowOff>
    </xdr:from>
    <xdr:to>
      <xdr:col>22</xdr:col>
      <xdr:colOff>228600</xdr:colOff>
      <xdr:row>2</xdr:row>
      <xdr:rowOff>776778</xdr:rowOff>
    </xdr:to>
    <xdr:pic>
      <xdr:nvPicPr>
        <xdr:cNvPr id="18" name="Image 17">
          <a:extLst>
            <a:ext uri="{FF2B5EF4-FFF2-40B4-BE49-F238E27FC236}">
              <a16:creationId xmlns:a16="http://schemas.microsoft.com/office/drawing/2014/main" id="{599F2A0E-16FC-4B05-9149-F6BD8EA37D4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970208" y="414338"/>
          <a:ext cx="1917242" cy="643428"/>
        </a:xfrm>
        <a:prstGeom prst="rect">
          <a:avLst/>
        </a:prstGeom>
      </xdr:spPr>
    </xdr:pic>
    <xdr:clientData/>
  </xdr:twoCellAnchor>
  <xdr:twoCellAnchor editAs="oneCell">
    <xdr:from>
      <xdr:col>3</xdr:col>
      <xdr:colOff>584299</xdr:colOff>
      <xdr:row>2</xdr:row>
      <xdr:rowOff>219075</xdr:rowOff>
    </xdr:from>
    <xdr:to>
      <xdr:col>4</xdr:col>
      <xdr:colOff>489325</xdr:colOff>
      <xdr:row>2</xdr:row>
      <xdr:rowOff>673100</xdr:rowOff>
    </xdr:to>
    <xdr:pic>
      <xdr:nvPicPr>
        <xdr:cNvPr id="5" name="Graphique 4" descr="Porte-documents">
          <a:extLst>
            <a:ext uri="{FF2B5EF4-FFF2-40B4-BE49-F238E27FC236}">
              <a16:creationId xmlns:a16="http://schemas.microsoft.com/office/drawing/2014/main" id="{0070956F-01EB-460D-8331-CD132BE2873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984349" y="542925"/>
          <a:ext cx="489847" cy="454025"/>
        </a:xfrm>
        <a:prstGeom prst="rect">
          <a:avLst/>
        </a:prstGeom>
      </xdr:spPr>
    </xdr:pic>
    <xdr:clientData/>
  </xdr:twoCellAnchor>
  <xdr:twoCellAnchor editAs="oneCell">
    <xdr:from>
      <xdr:col>16</xdr:col>
      <xdr:colOff>572446</xdr:colOff>
      <xdr:row>32</xdr:row>
      <xdr:rowOff>190499</xdr:rowOff>
    </xdr:from>
    <xdr:to>
      <xdr:col>19</xdr:col>
      <xdr:colOff>175255</xdr:colOff>
      <xdr:row>42</xdr:row>
      <xdr:rowOff>115296</xdr:rowOff>
    </xdr:to>
    <mc:AlternateContent xmlns:mc="http://schemas.openxmlformats.org/markup-compatibility/2006" xmlns:a14="http://schemas.microsoft.com/office/drawing/2010/main">
      <mc:Choice Requires="a14">
        <xdr:graphicFrame macro="">
          <xdr:nvGraphicFramePr>
            <xdr:cNvPr id="29" name="Type de suivi">
              <a:extLst>
                <a:ext uri="{FF2B5EF4-FFF2-40B4-BE49-F238E27FC236}">
                  <a16:creationId xmlns:a16="http://schemas.microsoft.com/office/drawing/2014/main" id="{1E8844DF-E5EE-45CB-AA6D-FC0F598A1C79}"/>
                </a:ext>
              </a:extLst>
            </xdr:cNvPr>
            <xdr:cNvGraphicFramePr/>
          </xdr:nvGraphicFramePr>
          <xdr:xfrm>
            <a:off x="0" y="0"/>
            <a:ext cx="0" cy="0"/>
          </xdr:xfrm>
          <a:graphic>
            <a:graphicData uri="http://schemas.microsoft.com/office/drawing/2010/slicer">
              <sle:slicer xmlns:sle="http://schemas.microsoft.com/office/drawing/2010/slicer" name="Type de suivi"/>
            </a:graphicData>
          </a:graphic>
        </xdr:graphicFrame>
      </mc:Choice>
      <mc:Fallback xmlns="">
        <xdr:sp macro="" textlink="">
          <xdr:nvSpPr>
            <xdr:cNvPr id="0" name=""/>
            <xdr:cNvSpPr>
              <a:spLocks noTextEdit="1"/>
            </xdr:cNvSpPr>
          </xdr:nvSpPr>
          <xdr:spPr>
            <a:xfrm>
              <a:off x="9728352" y="7072312"/>
              <a:ext cx="1710216" cy="1829797"/>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fLocksWithSheet="0"/>
  </xdr:twoCellAnchor>
  <xdr:twoCellAnchor editAs="oneCell">
    <xdr:from>
      <xdr:col>3</xdr:col>
      <xdr:colOff>0</xdr:colOff>
      <xdr:row>26</xdr:row>
      <xdr:rowOff>96543</xdr:rowOff>
    </xdr:from>
    <xdr:to>
      <xdr:col>4</xdr:col>
      <xdr:colOff>145117</xdr:colOff>
      <xdr:row>30</xdr:row>
      <xdr:rowOff>38181</xdr:rowOff>
    </xdr:to>
    <xdr:pic>
      <xdr:nvPicPr>
        <xdr:cNvPr id="33" name="Graphique 32" descr="Calendrier quotidien">
          <a:extLst>
            <a:ext uri="{FF2B5EF4-FFF2-40B4-BE49-F238E27FC236}">
              <a16:creationId xmlns:a16="http://schemas.microsoft.com/office/drawing/2014/main" id="{3D57E470-5799-4E6D-BD73-B5438973BAE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85763" y="6497343"/>
          <a:ext cx="545167" cy="551238"/>
        </a:xfrm>
        <a:prstGeom prst="rect">
          <a:avLst/>
        </a:prstGeom>
      </xdr:spPr>
    </xdr:pic>
    <xdr:clientData/>
  </xdr:twoCellAnchor>
  <xdr:twoCellAnchor editAs="oneCell">
    <xdr:from>
      <xdr:col>21</xdr:col>
      <xdr:colOff>324249</xdr:colOff>
      <xdr:row>4</xdr:row>
      <xdr:rowOff>0</xdr:rowOff>
    </xdr:from>
    <xdr:to>
      <xdr:col>22</xdr:col>
      <xdr:colOff>168377</xdr:colOff>
      <xdr:row>6</xdr:row>
      <xdr:rowOff>180974</xdr:rowOff>
    </xdr:to>
    <xdr:pic>
      <xdr:nvPicPr>
        <xdr:cNvPr id="39" name="Graphique 38" descr="Profil masculin">
          <a:extLst>
            <a:ext uri="{FF2B5EF4-FFF2-40B4-BE49-F238E27FC236}">
              <a16:creationId xmlns:a16="http://schemas.microsoft.com/office/drawing/2014/main" id="{4F5FE919-F4FC-497D-A83C-233DA01FACC4}"/>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3211014" y="1395133"/>
          <a:ext cx="600525" cy="573180"/>
        </a:xfrm>
        <a:prstGeom prst="rect">
          <a:avLst/>
        </a:prstGeom>
      </xdr:spPr>
    </xdr:pic>
    <xdr:clientData/>
  </xdr:twoCellAnchor>
  <xdr:twoCellAnchor editAs="oneCell">
    <xdr:from>
      <xdr:col>22</xdr:col>
      <xdr:colOff>10485</xdr:colOff>
      <xdr:row>4</xdr:row>
      <xdr:rowOff>23742</xdr:rowOff>
    </xdr:from>
    <xdr:to>
      <xdr:col>24</xdr:col>
      <xdr:colOff>24459</xdr:colOff>
      <xdr:row>6</xdr:row>
      <xdr:rowOff>179317</xdr:rowOff>
    </xdr:to>
    <xdr:pic>
      <xdr:nvPicPr>
        <xdr:cNvPr id="41" name="Graphique 40" descr="Profil femelle">
          <a:extLst>
            <a:ext uri="{FF2B5EF4-FFF2-40B4-BE49-F238E27FC236}">
              <a16:creationId xmlns:a16="http://schemas.microsoft.com/office/drawing/2014/main" id="{711B8346-E8C7-481E-BCB9-1BB2202AFE41}"/>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13653647" y="1418875"/>
          <a:ext cx="540651" cy="547781"/>
        </a:xfrm>
        <a:prstGeom prst="rect">
          <a:avLst/>
        </a:prstGeom>
      </xdr:spPr>
    </xdr:pic>
    <xdr:clientData/>
  </xdr:twoCellAnchor>
  <xdr:twoCellAnchor editAs="oneCell">
    <xdr:from>
      <xdr:col>2</xdr:col>
      <xdr:colOff>66675</xdr:colOff>
      <xdr:row>4</xdr:row>
      <xdr:rowOff>19050</xdr:rowOff>
    </xdr:from>
    <xdr:to>
      <xdr:col>4</xdr:col>
      <xdr:colOff>99175</xdr:colOff>
      <xdr:row>7</xdr:row>
      <xdr:rowOff>0</xdr:rowOff>
    </xdr:to>
    <xdr:pic>
      <xdr:nvPicPr>
        <xdr:cNvPr id="22" name="Graphique 21" descr="Engrenages">
          <a:extLst>
            <a:ext uri="{FF2B5EF4-FFF2-40B4-BE49-F238E27FC236}">
              <a16:creationId xmlns:a16="http://schemas.microsoft.com/office/drawing/2014/main" id="{F25B799B-0B2A-4787-8C30-BECAE808FE92}"/>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a:off x="314325" y="1104900"/>
          <a:ext cx="554133" cy="571500"/>
        </a:xfrm>
        <a:prstGeom prst="rect">
          <a:avLst/>
        </a:prstGeom>
      </xdr:spPr>
    </xdr:pic>
    <xdr:clientData/>
  </xdr:twoCellAnchor>
  <xdr:twoCellAnchor>
    <xdr:from>
      <xdr:col>4</xdr:col>
      <xdr:colOff>28575</xdr:colOff>
      <xdr:row>31</xdr:row>
      <xdr:rowOff>22410</xdr:rowOff>
    </xdr:from>
    <xdr:to>
      <xdr:col>13</xdr:col>
      <xdr:colOff>28015</xdr:colOff>
      <xdr:row>42</xdr:row>
      <xdr:rowOff>168087</xdr:rowOff>
    </xdr:to>
    <xdr:graphicFrame macro="">
      <xdr:nvGraphicFramePr>
        <xdr:cNvPr id="25" name="Graphique 24">
          <a:extLst>
            <a:ext uri="{FF2B5EF4-FFF2-40B4-BE49-F238E27FC236}">
              <a16:creationId xmlns:a16="http://schemas.microsoft.com/office/drawing/2014/main" id="{5BFA03FD-FE42-47E7-B1E6-3E52B8689D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0.81462</cdr:x>
      <cdr:y>0.22421</cdr:y>
    </cdr:from>
    <cdr:to>
      <cdr:x>0.95875</cdr:x>
      <cdr:y>0.7921</cdr:y>
    </cdr:to>
    <cdr:pic>
      <cdr:nvPicPr>
        <cdr:cNvPr id="2" name="Graphique 1" descr="Homme">
          <a:extLst xmlns:a="http://schemas.openxmlformats.org/drawingml/2006/main">
            <a:ext uri="{FF2B5EF4-FFF2-40B4-BE49-F238E27FC236}">
              <a16:creationId xmlns:a16="http://schemas.microsoft.com/office/drawing/2014/main" id="{BFCD7303-F148-4BE2-9DD2-764923E981B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2112333" y="156344"/>
          <a:ext cx="373733" cy="39599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7</xdr:col>
      <xdr:colOff>35194</xdr:colOff>
      <xdr:row>2</xdr:row>
      <xdr:rowOff>0</xdr:rowOff>
    </xdr:from>
    <xdr:ext cx="561095" cy="508774"/>
    <xdr:pic>
      <xdr:nvPicPr>
        <xdr:cNvPr id="2" name="Graphique 1" descr="Réveil">
          <a:extLst>
            <a:ext uri="{FF2B5EF4-FFF2-40B4-BE49-F238E27FC236}">
              <a16:creationId xmlns:a16="http://schemas.microsoft.com/office/drawing/2014/main" id="{55301FFB-5BA6-44C7-94B7-432CD502A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6169" y="0"/>
          <a:ext cx="561095" cy="508774"/>
        </a:xfrm>
        <a:prstGeom prst="rect">
          <a:avLst/>
        </a:prstGeom>
      </xdr:spPr>
    </xdr:pic>
    <xdr:clientData/>
  </xdr:oneCellAnchor>
  <xdr:twoCellAnchor editAs="absolute">
    <xdr:from>
      <xdr:col>3</xdr:col>
      <xdr:colOff>6826</xdr:colOff>
      <xdr:row>38</xdr:row>
      <xdr:rowOff>56030</xdr:rowOff>
    </xdr:from>
    <xdr:to>
      <xdr:col>4</xdr:col>
      <xdr:colOff>4224</xdr:colOff>
      <xdr:row>50</xdr:row>
      <xdr:rowOff>57027</xdr:rowOff>
    </xdr:to>
    <mc:AlternateContent xmlns:mc="http://schemas.openxmlformats.org/markup-compatibility/2006" xmlns:a14="http://schemas.microsoft.com/office/drawing/2010/main">
      <mc:Choice Requires="a14">
        <xdr:graphicFrame macro="">
          <xdr:nvGraphicFramePr>
            <xdr:cNvPr id="3" name="Statut 1">
              <a:extLst>
                <a:ext uri="{FF2B5EF4-FFF2-40B4-BE49-F238E27FC236}">
                  <a16:creationId xmlns:a16="http://schemas.microsoft.com/office/drawing/2014/main" id="{415E4234-C0B2-4D51-B7E2-DF9363C3FA93}"/>
                </a:ext>
              </a:extLst>
            </xdr:cNvPr>
            <xdr:cNvGraphicFramePr/>
          </xdr:nvGraphicFramePr>
          <xdr:xfrm>
            <a:off x="0" y="0"/>
            <a:ext cx="0" cy="0"/>
          </xdr:xfrm>
          <a:graphic>
            <a:graphicData uri="http://schemas.microsoft.com/office/drawing/2010/slicer">
              <sle:slicer xmlns:sle="http://schemas.microsoft.com/office/drawing/2010/slicer" name="Statut 1"/>
            </a:graphicData>
          </a:graphic>
        </xdr:graphicFrame>
      </mc:Choice>
      <mc:Fallback xmlns="">
        <xdr:sp macro="" textlink="">
          <xdr:nvSpPr>
            <xdr:cNvPr id="0" name=""/>
            <xdr:cNvSpPr>
              <a:spLocks noTextEdit="1"/>
            </xdr:cNvSpPr>
          </xdr:nvSpPr>
          <xdr:spPr>
            <a:xfrm>
              <a:off x="583930" y="6006354"/>
              <a:ext cx="1908000" cy="1816349"/>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fLocksWithSheet="0"/>
  </xdr:twoCellAnchor>
  <xdr:twoCellAnchor editAs="absolute">
    <xdr:from>
      <xdr:col>2</xdr:col>
      <xdr:colOff>180973</xdr:colOff>
      <xdr:row>12</xdr:row>
      <xdr:rowOff>93133</xdr:rowOff>
    </xdr:from>
    <xdr:to>
      <xdr:col>3</xdr:col>
      <xdr:colOff>1892869</xdr:colOff>
      <xdr:row>24</xdr:row>
      <xdr:rowOff>94130</xdr:rowOff>
    </xdr:to>
    <mc:AlternateContent xmlns:mc="http://schemas.openxmlformats.org/markup-compatibility/2006" xmlns:a14="http://schemas.microsoft.com/office/drawing/2010/main">
      <mc:Choice Requires="a14">
        <xdr:graphicFrame macro="">
          <xdr:nvGraphicFramePr>
            <xdr:cNvPr id="4" name=" RH de rattachement 1">
              <a:extLst>
                <a:ext uri="{FF2B5EF4-FFF2-40B4-BE49-F238E27FC236}">
                  <a16:creationId xmlns:a16="http://schemas.microsoft.com/office/drawing/2014/main" id="{5CAC5667-9DB3-42AB-8C75-1E7D7E804263}"/>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 RH de rattachement 1"/>
            </a:graphicData>
          </a:graphic>
        </xdr:graphicFrame>
      </mc:Choice>
      <mc:Fallback xmlns="">
        <xdr:sp macro="" textlink="">
          <xdr:nvSpPr>
            <xdr:cNvPr id="0" name=""/>
            <xdr:cNvSpPr>
              <a:spLocks noTextEdit="1"/>
            </xdr:cNvSpPr>
          </xdr:nvSpPr>
          <xdr:spPr>
            <a:xfrm>
              <a:off x="561973" y="2110192"/>
              <a:ext cx="1908000" cy="1816350"/>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fLocksWithSheet="0"/>
  </xdr:twoCellAnchor>
  <xdr:twoCellAnchor editAs="absolute">
    <xdr:from>
      <xdr:col>2</xdr:col>
      <xdr:colOff>180973</xdr:colOff>
      <xdr:row>25</xdr:row>
      <xdr:rowOff>83608</xdr:rowOff>
    </xdr:from>
    <xdr:to>
      <xdr:col>3</xdr:col>
      <xdr:colOff>1892869</xdr:colOff>
      <xdr:row>37</xdr:row>
      <xdr:rowOff>84605</xdr:rowOff>
    </xdr:to>
    <mc:AlternateContent xmlns:mc="http://schemas.openxmlformats.org/markup-compatibility/2006" xmlns:a14="http://schemas.microsoft.com/office/drawing/2010/main">
      <mc:Choice Requires="a14">
        <xdr:graphicFrame macro="">
          <xdr:nvGraphicFramePr>
            <xdr:cNvPr id="5" name="Type de suivi 1">
              <a:extLst>
                <a:ext uri="{FF2B5EF4-FFF2-40B4-BE49-F238E27FC236}">
                  <a16:creationId xmlns:a16="http://schemas.microsoft.com/office/drawing/2014/main" id="{E6E5B927-037B-4CCB-B687-1D5F39AB8CA2}"/>
                </a:ext>
              </a:extLst>
            </xdr:cNvPr>
            <xdr:cNvGraphicFramePr/>
          </xdr:nvGraphicFramePr>
          <xdr:xfrm>
            <a:off x="0" y="0"/>
            <a:ext cx="0" cy="0"/>
          </xdr:xfrm>
          <a:graphic>
            <a:graphicData uri="http://schemas.microsoft.com/office/drawing/2010/slicer">
              <sle:slicer xmlns:sle="http://schemas.microsoft.com/office/drawing/2010/slicer" name="Type de suivi 1"/>
            </a:graphicData>
          </a:graphic>
        </xdr:graphicFrame>
      </mc:Choice>
      <mc:Fallback xmlns="">
        <xdr:sp macro="" textlink="">
          <xdr:nvSpPr>
            <xdr:cNvPr id="0" name=""/>
            <xdr:cNvSpPr>
              <a:spLocks noTextEdit="1"/>
            </xdr:cNvSpPr>
          </xdr:nvSpPr>
          <xdr:spPr>
            <a:xfrm>
              <a:off x="561973" y="4067300"/>
              <a:ext cx="1908000" cy="1816350"/>
            </a:xfrm>
            <a:prstGeom prst="rect">
              <a:avLst/>
            </a:prstGeom>
            <a:solidFill>
              <a:prstClr val="white"/>
            </a:solidFill>
            <a:ln w="1">
              <a:solidFill>
                <a:prstClr val="green"/>
              </a:solidFill>
            </a:ln>
          </xdr:spPr>
          <xdr:txBody>
            <a:bodyPr vertOverflow="clip" horzOverflow="clip"/>
            <a:lstStyle/>
            <a:p>
              <a:r>
                <a:rPr lang="fr-FR"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fLocksWithSheet="0"/>
  </xdr:twoCellAnchor>
  <xdr:twoCellAnchor editAs="oneCell">
    <xdr:from>
      <xdr:col>2</xdr:col>
      <xdr:colOff>131969</xdr:colOff>
      <xdr:row>2</xdr:row>
      <xdr:rowOff>95249</xdr:rowOff>
    </xdr:from>
    <xdr:to>
      <xdr:col>4</xdr:col>
      <xdr:colOff>20726</xdr:colOff>
      <xdr:row>7</xdr:row>
      <xdr:rowOff>20410</xdr:rowOff>
    </xdr:to>
    <xdr:pic>
      <xdr:nvPicPr>
        <xdr:cNvPr id="7" name="Image 6">
          <a:extLst>
            <a:ext uri="{FF2B5EF4-FFF2-40B4-BE49-F238E27FC236}">
              <a16:creationId xmlns:a16="http://schemas.microsoft.com/office/drawing/2014/main" id="{CDAA73DE-BDE8-4798-8856-39AE39BEFA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12969" y="462642"/>
          <a:ext cx="1997864" cy="6735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7392644</xdr:colOff>
      <xdr:row>3</xdr:row>
      <xdr:rowOff>90913</xdr:rowOff>
    </xdr:from>
    <xdr:ext cx="1716661" cy="577762"/>
    <xdr:pic>
      <xdr:nvPicPr>
        <xdr:cNvPr id="2" name="Image 1">
          <a:extLst>
            <a:ext uri="{FF2B5EF4-FFF2-40B4-BE49-F238E27FC236}">
              <a16:creationId xmlns:a16="http://schemas.microsoft.com/office/drawing/2014/main" id="{5FCFD0F1-71E7-48A4-97B9-3ED6B8EE3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73719" y="719563"/>
          <a:ext cx="1716661" cy="577762"/>
        </a:xfrm>
        <a:prstGeom prst="rect">
          <a:avLst/>
        </a:prstGeom>
      </xdr:spPr>
    </xdr:pic>
    <xdr:clientData/>
  </xdr:oneCellAnchor>
  <xdr:oneCellAnchor>
    <xdr:from>
      <xdr:col>1</xdr:col>
      <xdr:colOff>290512</xdr:colOff>
      <xdr:row>3</xdr:row>
      <xdr:rowOff>166687</xdr:rowOff>
    </xdr:from>
    <xdr:ext cx="419300" cy="435175"/>
    <xdr:pic>
      <xdr:nvPicPr>
        <xdr:cNvPr id="3" name="Graphique 2" descr="Ordures contour">
          <a:extLst>
            <a:ext uri="{FF2B5EF4-FFF2-40B4-BE49-F238E27FC236}">
              <a16:creationId xmlns:a16="http://schemas.microsoft.com/office/drawing/2014/main" id="{E2B87A85-6EC5-4B23-8B7D-477879FF7A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46162" y="706437"/>
          <a:ext cx="419300" cy="435175"/>
        </a:xfrm>
        <a:prstGeom prst="rect">
          <a:avLst/>
        </a:prstGeom>
      </xdr:spPr>
    </xdr:pic>
    <xdr:clientData/>
  </xdr:oneCellAnchor>
  <xdr:oneCellAnchor>
    <xdr:from>
      <xdr:col>1</xdr:col>
      <xdr:colOff>290512</xdr:colOff>
      <xdr:row>7</xdr:row>
      <xdr:rowOff>114300</xdr:rowOff>
    </xdr:from>
    <xdr:ext cx="419300" cy="435175"/>
    <xdr:pic>
      <xdr:nvPicPr>
        <xdr:cNvPr id="4" name="Graphique 3" descr="Charger contour">
          <a:extLst>
            <a:ext uri="{FF2B5EF4-FFF2-40B4-BE49-F238E27FC236}">
              <a16:creationId xmlns:a16="http://schemas.microsoft.com/office/drawing/2014/main" id="{6166794E-D726-4B77-868B-152DA91E7C3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46162" y="1381125"/>
          <a:ext cx="419300" cy="435175"/>
        </a:xfrm>
        <a:prstGeom prst="rect">
          <a:avLst/>
        </a:prstGeom>
      </xdr:spPr>
    </xdr:pic>
    <xdr:clientData/>
  </xdr:oneCellAnchor>
  <xdr:oneCellAnchor>
    <xdr:from>
      <xdr:col>1</xdr:col>
      <xdr:colOff>290512</xdr:colOff>
      <xdr:row>15</xdr:row>
      <xdr:rowOff>42863</xdr:rowOff>
    </xdr:from>
    <xdr:ext cx="419300" cy="428825"/>
    <xdr:pic>
      <xdr:nvPicPr>
        <xdr:cNvPr id="5" name="Graphique 4" descr="Répéter contour">
          <a:extLst>
            <a:ext uri="{FF2B5EF4-FFF2-40B4-BE49-F238E27FC236}">
              <a16:creationId xmlns:a16="http://schemas.microsoft.com/office/drawing/2014/main" id="{C3EA537D-5D4C-4906-881C-A844E79D09B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046162" y="2760663"/>
          <a:ext cx="419300" cy="428825"/>
        </a:xfrm>
        <a:prstGeom prst="rect">
          <a:avLst/>
        </a:prstGeom>
      </xdr:spPr>
    </xdr:pic>
    <xdr:clientData/>
  </xdr:oneCellAnchor>
  <xdr:oneCellAnchor>
    <xdr:from>
      <xdr:col>1</xdr:col>
      <xdr:colOff>290512</xdr:colOff>
      <xdr:row>22</xdr:row>
      <xdr:rowOff>107138</xdr:rowOff>
    </xdr:from>
    <xdr:ext cx="419300" cy="432000"/>
    <xdr:pic>
      <xdr:nvPicPr>
        <xdr:cNvPr id="6" name="Graphique 5" descr="Avertissement contour">
          <a:extLst>
            <a:ext uri="{FF2B5EF4-FFF2-40B4-BE49-F238E27FC236}">
              <a16:creationId xmlns:a16="http://schemas.microsoft.com/office/drawing/2014/main" id="{46382ADE-30C7-4E05-926D-B94FDDC2596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1046162" y="4085413"/>
          <a:ext cx="419300" cy="432000"/>
        </a:xfrm>
        <a:prstGeom prst="rect">
          <a:avLst/>
        </a:prstGeom>
      </xdr:spPr>
    </xdr:pic>
    <xdr:clientData/>
  </xdr:oneCellAnchor>
  <xdr:oneCellAnchor>
    <xdr:from>
      <xdr:col>1</xdr:col>
      <xdr:colOff>290512</xdr:colOff>
      <xdr:row>18</xdr:row>
      <xdr:rowOff>176213</xdr:rowOff>
    </xdr:from>
    <xdr:ext cx="419300" cy="428825"/>
    <xdr:pic>
      <xdr:nvPicPr>
        <xdr:cNvPr id="7" name="Graphique 6" descr="Graphique à barres contour">
          <a:extLst>
            <a:ext uri="{FF2B5EF4-FFF2-40B4-BE49-F238E27FC236}">
              <a16:creationId xmlns:a16="http://schemas.microsoft.com/office/drawing/2014/main" id="{AE197234-4BA8-4ADB-8312-C55483E8A94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1046162" y="3436938"/>
          <a:ext cx="419300" cy="42882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604837</xdr:colOff>
      <xdr:row>22</xdr:row>
      <xdr:rowOff>55823</xdr:rowOff>
    </xdr:from>
    <xdr:ext cx="288000" cy="288000"/>
    <xdr:pic>
      <xdr:nvPicPr>
        <xdr:cNvPr id="2" name="Image 1">
          <a:hlinkClick xmlns:r="http://schemas.openxmlformats.org/officeDocument/2006/relationships" r:id="rId1"/>
          <a:extLst>
            <a:ext uri="{FF2B5EF4-FFF2-40B4-BE49-F238E27FC236}">
              <a16:creationId xmlns:a16="http://schemas.microsoft.com/office/drawing/2014/main" id="{41DB738D-7A33-4B26-A112-67088552AA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4411662" y="4037273"/>
          <a:ext cx="288000" cy="288000"/>
        </a:xfrm>
        <a:prstGeom prst="rect">
          <a:avLst/>
        </a:prstGeom>
      </xdr:spPr>
    </xdr:pic>
    <xdr:clientData/>
  </xdr:oneCellAnchor>
  <xdr:oneCellAnchor>
    <xdr:from>
      <xdr:col>7</xdr:col>
      <xdr:colOff>437051</xdr:colOff>
      <xdr:row>22</xdr:row>
      <xdr:rowOff>19823</xdr:rowOff>
    </xdr:from>
    <xdr:ext cx="360000" cy="360000"/>
    <xdr:pic>
      <xdr:nvPicPr>
        <xdr:cNvPr id="3" name="Graphique 2" descr="Adresse de courrier">
          <a:hlinkClick xmlns:r="http://schemas.openxmlformats.org/officeDocument/2006/relationships" r:id="rId4"/>
          <a:extLst>
            <a:ext uri="{FF2B5EF4-FFF2-40B4-BE49-F238E27FC236}">
              <a16:creationId xmlns:a16="http://schemas.microsoft.com/office/drawing/2014/main" id="{D8EB24CA-21D5-4C0A-9299-41E2021C336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771051" y="4001273"/>
          <a:ext cx="360000" cy="360000"/>
        </a:xfrm>
        <a:prstGeom prst="rect">
          <a:avLst/>
        </a:prstGeom>
      </xdr:spPr>
    </xdr:pic>
    <xdr:clientData/>
  </xdr:oneCellAnchor>
  <xdr:oneCellAnchor>
    <xdr:from>
      <xdr:col>6</xdr:col>
      <xdr:colOff>433944</xdr:colOff>
      <xdr:row>21</xdr:row>
      <xdr:rowOff>159323</xdr:rowOff>
    </xdr:from>
    <xdr:ext cx="462000" cy="462000"/>
    <xdr:pic>
      <xdr:nvPicPr>
        <xdr:cNvPr id="4" name="Graphique 3" descr="Internet">
          <a:hlinkClick xmlns:r="http://schemas.openxmlformats.org/officeDocument/2006/relationships" r:id="rId7"/>
          <a:extLst>
            <a:ext uri="{FF2B5EF4-FFF2-40B4-BE49-F238E27FC236}">
              <a16:creationId xmlns:a16="http://schemas.microsoft.com/office/drawing/2014/main" id="{D7FE7F58-AB0A-4CCA-8491-A288A2F92A4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5002769" y="3962973"/>
          <a:ext cx="462000" cy="462000"/>
        </a:xfrm>
        <a:prstGeom prst="rect">
          <a:avLst/>
        </a:prstGeom>
      </xdr:spPr>
    </xdr:pic>
    <xdr:clientData/>
  </xdr:oneCellAnchor>
  <xdr:twoCellAnchor editAs="absolute">
    <xdr:from>
      <xdr:col>2</xdr:col>
      <xdr:colOff>59714</xdr:colOff>
      <xdr:row>21</xdr:row>
      <xdr:rowOff>52021</xdr:rowOff>
    </xdr:from>
    <xdr:to>
      <xdr:col>3</xdr:col>
      <xdr:colOff>1268888</xdr:colOff>
      <xdr:row>24</xdr:row>
      <xdr:rowOff>20521</xdr:rowOff>
    </xdr:to>
    <xdr:pic>
      <xdr:nvPicPr>
        <xdr:cNvPr id="5" name="Image 4">
          <a:extLst>
            <a:ext uri="{FF2B5EF4-FFF2-40B4-BE49-F238E27FC236}">
              <a16:creationId xmlns:a16="http://schemas.microsoft.com/office/drawing/2014/main" id="{87D76303-02D2-4FDF-BB2F-4709940BA8B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64539" y="4052521"/>
          <a:ext cx="1604462" cy="540000"/>
        </a:xfrm>
        <a:prstGeom prst="rect">
          <a:avLst/>
        </a:prstGeom>
      </xdr:spPr>
    </xdr:pic>
    <xdr:clientData/>
  </xdr:twoCellAnchor>
  <xdr:oneCellAnchor>
    <xdr:from>
      <xdr:col>2</xdr:col>
      <xdr:colOff>97691</xdr:colOff>
      <xdr:row>17</xdr:row>
      <xdr:rowOff>64113</xdr:rowOff>
    </xdr:from>
    <xdr:ext cx="1598930" cy="464825"/>
    <xdr:pic>
      <xdr:nvPicPr>
        <xdr:cNvPr id="6" name="Image 5">
          <a:hlinkClick xmlns:r="http://schemas.openxmlformats.org/officeDocument/2006/relationships" r:id="rId11"/>
          <a:extLst>
            <a:ext uri="{FF2B5EF4-FFF2-40B4-BE49-F238E27FC236}">
              <a16:creationId xmlns:a16="http://schemas.microsoft.com/office/drawing/2014/main" id="{26B2B92B-3736-4318-932B-EC42143FAA00}"/>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76117" b="6355"/>
        <a:stretch/>
      </xdr:blipFill>
      <xdr:spPr>
        <a:xfrm>
          <a:off x="1621691" y="3143863"/>
          <a:ext cx="1598930" cy="464825"/>
        </a:xfrm>
        <a:prstGeom prst="rect">
          <a:avLst/>
        </a:prstGeom>
      </xdr:spPr>
    </xdr:pic>
    <xdr:clientData/>
  </xdr:oneCellAnchor>
  <xdr:oneCellAnchor>
    <xdr:from>
      <xdr:col>2</xdr:col>
      <xdr:colOff>74209</xdr:colOff>
      <xdr:row>13</xdr:row>
      <xdr:rowOff>65943</xdr:rowOff>
    </xdr:from>
    <xdr:ext cx="1622412" cy="464825"/>
    <xdr:pic>
      <xdr:nvPicPr>
        <xdr:cNvPr id="7" name="Image 6">
          <a:hlinkClick xmlns:r="http://schemas.openxmlformats.org/officeDocument/2006/relationships" r:id="rId13"/>
          <a:extLst>
            <a:ext uri="{FF2B5EF4-FFF2-40B4-BE49-F238E27FC236}">
              <a16:creationId xmlns:a16="http://schemas.microsoft.com/office/drawing/2014/main" id="{96CAA425-090E-423B-B505-33046FDAB6B5}"/>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1" r="76078" b="7517"/>
        <a:stretch/>
      </xdr:blipFill>
      <xdr:spPr>
        <a:xfrm>
          <a:off x="1598209" y="2421793"/>
          <a:ext cx="1622412" cy="464825"/>
        </a:xfrm>
        <a:prstGeom prst="rect">
          <a:avLst/>
        </a:prstGeom>
      </xdr:spPr>
    </xdr:pic>
    <xdr:clientData/>
  </xdr:oneCellAnchor>
  <xdr:oneCellAnchor>
    <xdr:from>
      <xdr:col>2</xdr:col>
      <xdr:colOff>57794</xdr:colOff>
      <xdr:row>9</xdr:row>
      <xdr:rowOff>67774</xdr:rowOff>
    </xdr:from>
    <xdr:ext cx="1638827" cy="471175"/>
    <xdr:pic>
      <xdr:nvPicPr>
        <xdr:cNvPr id="8" name="Image 7">
          <a:hlinkClick xmlns:r="http://schemas.openxmlformats.org/officeDocument/2006/relationships" r:id="rId14"/>
          <a:extLst>
            <a:ext uri="{FF2B5EF4-FFF2-40B4-BE49-F238E27FC236}">
              <a16:creationId xmlns:a16="http://schemas.microsoft.com/office/drawing/2014/main" id="{15C47CE3-029C-4854-876C-2BDCE1AAF997}"/>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25040" r="50572" b="7017"/>
        <a:stretch/>
      </xdr:blipFill>
      <xdr:spPr>
        <a:xfrm>
          <a:off x="1581794" y="1693374"/>
          <a:ext cx="1638827" cy="471175"/>
        </a:xfrm>
        <a:prstGeom prst="rect">
          <a:avLst/>
        </a:prstGeom>
      </xdr:spPr>
    </xdr:pic>
    <xdr:clientData/>
  </xdr:oneCellAnchor>
  <xdr:oneCellAnchor>
    <xdr:from>
      <xdr:col>2</xdr:col>
      <xdr:colOff>65944</xdr:colOff>
      <xdr:row>5</xdr:row>
      <xdr:rowOff>69605</xdr:rowOff>
    </xdr:from>
    <xdr:ext cx="1627502" cy="474350"/>
    <xdr:pic>
      <xdr:nvPicPr>
        <xdr:cNvPr id="9" name="Image 8">
          <a:hlinkClick xmlns:r="http://schemas.openxmlformats.org/officeDocument/2006/relationships" r:id="rId15"/>
          <a:extLst>
            <a:ext uri="{FF2B5EF4-FFF2-40B4-BE49-F238E27FC236}">
              <a16:creationId xmlns:a16="http://schemas.microsoft.com/office/drawing/2014/main" id="{A443C520-CE33-41C5-A5AF-02236B7B1986}"/>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50698" r="25210" b="7370"/>
        <a:stretch/>
      </xdr:blipFill>
      <xdr:spPr>
        <a:xfrm>
          <a:off x="1593119" y="971305"/>
          <a:ext cx="1627502" cy="474350"/>
        </a:xfrm>
        <a:prstGeom prst="rect">
          <a:avLst/>
        </a:prstGeom>
      </xdr:spPr>
    </xdr:pic>
    <xdr:clientData/>
  </xdr:oneCellAnchor>
  <xdr:twoCellAnchor editAs="absolute">
    <xdr:from>
      <xdr:col>9</xdr:col>
      <xdr:colOff>644769</xdr:colOff>
      <xdr:row>1</xdr:row>
      <xdr:rowOff>128222</xdr:rowOff>
    </xdr:from>
    <xdr:to>
      <xdr:col>11</xdr:col>
      <xdr:colOff>725231</xdr:colOff>
      <xdr:row>4</xdr:row>
      <xdr:rowOff>96722</xdr:rowOff>
    </xdr:to>
    <xdr:pic>
      <xdr:nvPicPr>
        <xdr:cNvPr id="10" name="Image 9">
          <a:extLst>
            <a:ext uri="{FF2B5EF4-FFF2-40B4-BE49-F238E27FC236}">
              <a16:creationId xmlns:a16="http://schemas.microsoft.com/office/drawing/2014/main" id="{DEA99EBF-D754-4DE3-86C2-CEE2918A2C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21694" y="318722"/>
          <a:ext cx="1604462"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C&amp;O-Synology\ACO-Gestion\01-Commercial\Emailing\6-Confinement%202\Cadeau_Excel_TDB_COVID%20V2\0_Old\ACO_Etude%20RH%20COVID-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de bord"/>
      <sheetName val="Liste des données"/>
      <sheetName val="Notice"/>
      <sheetName val="Qui sommes-nous"/>
      <sheetName val="TCD"/>
      <sheetName val="ACO_Etude RH COVID-19"/>
    </sheetNames>
    <sheetDataSet>
      <sheetData sheetId="0"/>
      <sheetData sheetId="1"/>
      <sheetData sheetId="2"/>
      <sheetData sheetId="3"/>
      <sheetData sheetId="4">
        <row r="4">
          <cell r="B4" t="str">
            <v>Étiquettes de lignes</v>
          </cell>
        </row>
      </sheetData>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njamin Pabion" refreshedDate="44341.322387037035" createdVersion="7" refreshedVersion="7" minRefreshableVersion="3" recordCount="500" xr:uid="{B63C86ED-9799-4DF0-AA79-87B8D1EF76FD}">
  <cacheSource type="worksheet">
    <worksheetSource name="T_données_générales"/>
  </cacheSource>
  <cacheFields count="17">
    <cacheField name="Matricule" numFmtId="0">
      <sharedItems containsSemiMixedTypes="0" containsString="0" containsNumber="1" containsInteger="1" minValue="1" maxValue="1811" count="1118">
        <n v="1700"/>
        <n v="1809"/>
        <n v="1429"/>
        <n v="1575"/>
        <n v="1577"/>
        <n v="1626"/>
        <n v="1453"/>
        <n v="1526"/>
        <n v="1506"/>
        <n v="1662"/>
        <n v="1423"/>
        <n v="1566"/>
        <n v="1740"/>
        <n v="1427"/>
        <n v="1663"/>
        <n v="1560"/>
        <n v="1720"/>
        <n v="1733"/>
        <n v="1388"/>
        <n v="1622"/>
        <n v="1705"/>
        <n v="1351"/>
        <n v="1538"/>
        <n v="1379"/>
        <n v="1592"/>
        <n v="1459"/>
        <n v="1585"/>
        <n v="1719"/>
        <n v="1332"/>
        <n v="1593"/>
        <n v="1628"/>
        <n v="1692"/>
        <n v="1659"/>
        <n v="1645"/>
        <n v="1505"/>
        <n v="1467"/>
        <n v="1721"/>
        <n v="1473"/>
        <n v="1367"/>
        <n v="1430"/>
        <n v="1790"/>
        <n v="1515"/>
        <n v="1488"/>
        <n v="1635"/>
        <n v="1648"/>
        <n v="1530"/>
        <n v="1402"/>
        <n v="1364"/>
        <n v="1623"/>
        <n v="1780"/>
        <n v="1599"/>
        <n v="1707"/>
        <n v="1362"/>
        <n v="1520"/>
        <n v="1346"/>
        <n v="1747"/>
        <n v="1738"/>
        <n v="1494"/>
        <n v="1696"/>
        <n v="1712"/>
        <n v="1637"/>
        <n v="1447"/>
        <n v="1808"/>
        <n v="1484"/>
        <n v="1320"/>
        <n v="1486"/>
        <n v="1653"/>
        <n v="1489"/>
        <n v="1767"/>
        <n v="1744"/>
        <n v="1607"/>
        <n v="1499"/>
        <n v="1350"/>
        <n v="1779"/>
        <n v="1480"/>
        <n v="1797"/>
        <n v="1605"/>
        <n v="1336"/>
        <n v="1497"/>
        <n v="1389"/>
        <n v="1555"/>
        <n v="1735"/>
        <n v="1391"/>
        <n v="1345"/>
        <n v="1702"/>
        <n v="1613"/>
        <n v="1411"/>
        <n v="1452"/>
        <n v="1617"/>
        <n v="1316"/>
        <n v="1439"/>
        <n v="1491"/>
        <n v="1331"/>
        <n v="1722"/>
        <n v="1529"/>
        <n v="1724"/>
        <n v="1338"/>
        <n v="1649"/>
        <n v="1375"/>
        <n v="1519"/>
        <n v="1695"/>
        <n v="1386"/>
        <n v="1757"/>
        <n v="1368"/>
        <n v="1670"/>
        <n v="1421"/>
        <n v="1660"/>
        <n v="1699"/>
        <n v="1672"/>
        <n v="1372"/>
        <n v="1394"/>
        <n v="1370"/>
        <n v="1636"/>
        <n v="1612"/>
        <n v="1513"/>
        <n v="1752"/>
        <n v="1381"/>
        <n v="1632"/>
        <n v="1795"/>
        <n v="1771"/>
        <n v="1355"/>
        <n v="1348"/>
        <n v="1433"/>
        <n v="1436"/>
        <n v="1786"/>
        <n v="1641"/>
        <n v="1758"/>
        <n v="1769"/>
        <n v="1408"/>
        <n v="1684"/>
        <n v="1537"/>
        <n v="1477"/>
        <n v="1776"/>
        <n v="1442"/>
        <n v="1380"/>
        <n v="1665"/>
        <n v="1512"/>
        <n v="1365"/>
        <n v="1552"/>
        <n v="1597"/>
        <n v="1556"/>
        <n v="1573"/>
        <n v="1669"/>
        <n v="1516"/>
        <n v="1425"/>
        <n v="1616"/>
        <n v="1451"/>
        <n v="1581"/>
        <n v="1455"/>
        <n v="1313"/>
        <n v="1545"/>
        <n v="1325"/>
        <n v="1457"/>
        <n v="1781"/>
        <n v="1730"/>
        <n v="1589"/>
        <n v="1414"/>
        <n v="1763"/>
        <n v="1576"/>
        <n v="1671"/>
        <n v="1578"/>
        <n v="1666"/>
        <n v="1363"/>
        <n v="1468"/>
        <n v="1337"/>
        <n v="1732"/>
        <n v="1328"/>
        <n v="1333"/>
        <n v="1690"/>
        <n v="1399"/>
        <n v="1318"/>
        <n v="1378"/>
        <n v="1679"/>
        <n v="1374"/>
        <n v="1479"/>
        <n v="1676"/>
        <n v="1361"/>
        <n v="1614"/>
        <n v="1806"/>
        <n v="1807"/>
        <n v="1647"/>
        <n v="1344"/>
        <n v="1680"/>
        <n v="1572"/>
        <n v="1792"/>
        <n v="1475"/>
        <n v="1540"/>
        <n v="1784"/>
        <n v="1661"/>
        <n v="1765"/>
        <n v="1527"/>
        <n v="1650"/>
        <n v="1610"/>
        <n v="1518"/>
        <n v="1658"/>
        <n v="1685"/>
        <n v="1543"/>
        <n v="1713"/>
        <n v="1349"/>
        <n v="1788"/>
        <n v="1396"/>
        <n v="1625"/>
        <n v="1463"/>
        <n v="1478"/>
        <n v="1775"/>
        <n v="1483"/>
        <n v="1701"/>
        <n v="1382"/>
        <n v="1734"/>
        <n v="1756"/>
        <n v="1397"/>
        <n v="1327"/>
        <n v="1456"/>
        <n v="1728"/>
        <n v="1418"/>
        <n v="1498"/>
        <n v="1601"/>
        <n v="1762"/>
        <n v="1415"/>
        <n v="1500"/>
        <n v="1778"/>
        <n v="1517"/>
        <n v="1343"/>
        <n v="1791"/>
        <n v="1449"/>
        <n v="1532"/>
        <n v="1420"/>
        <n v="1569"/>
        <n v="1725"/>
        <n v="1409"/>
        <n v="1811"/>
        <n v="1334"/>
        <n v="1445"/>
        <n v="1321"/>
        <n v="1541"/>
        <n v="1385"/>
        <n v="1531"/>
        <n v="1342"/>
        <n v="1490"/>
        <n v="1410"/>
        <n v="1562"/>
        <n v="1448"/>
        <n v="1802"/>
        <n v="1366"/>
        <n v="1630"/>
        <n v="1620"/>
        <n v="1715"/>
        <n v="1561"/>
        <n v="1405"/>
        <n v="1335"/>
        <n v="1652"/>
        <n v="1766"/>
        <n v="1654"/>
        <n v="1774"/>
        <n v="1688"/>
        <n v="1319"/>
        <n v="1525"/>
        <n v="1539"/>
        <n v="1534"/>
        <n v="1706"/>
        <n v="1759"/>
        <n v="1677"/>
        <n v="1533"/>
        <n v="1656"/>
        <n v="1450"/>
        <n v="1549"/>
        <n v="1503"/>
        <n v="1441"/>
        <n v="1736"/>
        <n v="1426"/>
        <n v="1568"/>
        <n v="1770"/>
        <n v="1731"/>
        <n v="1504"/>
        <n v="1631"/>
        <n v="1554"/>
        <n v="1546"/>
        <n v="1789"/>
        <n v="1514"/>
        <n v="1638"/>
        <n v="1356"/>
        <n v="1608"/>
        <n v="1565"/>
        <n v="1794"/>
        <n v="1435"/>
        <n v="1330"/>
        <n v="1615"/>
        <n v="1390"/>
        <n v="1801"/>
        <n v="1764"/>
        <n v="1596"/>
        <n v="1698"/>
        <n v="1768"/>
        <n v="1329"/>
        <n v="1681"/>
        <n v="1697"/>
        <n v="1471"/>
        <n v="1524"/>
        <n v="1398"/>
        <n v="1472"/>
        <n v="1675"/>
        <n v="1586"/>
        <n v="1742"/>
        <n v="1785"/>
        <n v="1595"/>
        <n v="1646"/>
        <n v="1406"/>
        <n v="1682"/>
        <n v="1547"/>
        <n v="1393"/>
        <n v="1753"/>
        <n v="1739"/>
        <n v="1404"/>
        <n v="1465"/>
        <n v="1674"/>
        <n v="1542"/>
        <n v="1741"/>
        <n v="1668"/>
        <n v="1317"/>
        <n v="1416"/>
        <n v="1574"/>
        <n v="1793"/>
        <n v="1600"/>
        <n v="1360"/>
        <n v="1810"/>
        <n v="1314"/>
        <n v="1718"/>
        <n v="1745"/>
        <n v="1603"/>
        <n v="1458"/>
        <n v="1559"/>
        <n v="1709"/>
        <n v="1691"/>
        <n v="1544"/>
        <n v="1474"/>
        <n v="1783"/>
        <n v="1588"/>
        <n v="1590"/>
        <n v="1444"/>
        <n v="1492"/>
        <n v="1496"/>
        <n v="1618"/>
        <n v="1805"/>
        <n v="1754"/>
        <n v="1686"/>
        <n v="1412"/>
        <n v="1729"/>
        <n v="1535"/>
        <n v="1428"/>
        <n v="1493"/>
        <n v="1750"/>
        <n v="1777"/>
        <n v="1580"/>
        <n v="1579"/>
        <n v="1627"/>
        <n v="1438"/>
        <n v="1551"/>
        <n v="1464"/>
        <n v="1584"/>
        <n v="1761"/>
        <n v="1395"/>
        <n v="1341"/>
        <n v="1353"/>
        <n v="1387"/>
        <n v="1509"/>
        <n v="1446"/>
        <n v="1717"/>
        <n v="1482"/>
        <n v="1359"/>
        <n v="1629"/>
        <n v="1357"/>
        <n v="1563"/>
        <n v="1523"/>
        <n v="1371"/>
        <n v="1798"/>
        <n v="1639"/>
        <n v="1352"/>
        <n v="1558"/>
        <n v="1799"/>
        <n v="1583"/>
        <n v="1413"/>
        <n v="1401"/>
        <n v="1737"/>
        <n v="1746"/>
        <n v="1743"/>
        <n v="1571"/>
        <n v="1708"/>
        <n v="1664"/>
        <n v="1804"/>
        <n v="1621"/>
        <n v="1403"/>
        <n v="1751"/>
        <n v="1323"/>
        <n v="1591"/>
        <n v="1693"/>
        <n v="1587"/>
        <n v="1624"/>
        <n v="1511"/>
        <n v="1522"/>
        <n v="1521"/>
        <n v="1510"/>
        <n v="1417"/>
        <n v="1548"/>
        <n v="1443"/>
        <n v="1424"/>
        <n v="1657"/>
        <n v="1642"/>
        <n v="1326"/>
        <n v="1339"/>
        <n v="1703"/>
        <n v="1312"/>
        <n v="1440"/>
        <n v="1369"/>
        <n v="1495"/>
        <n v="1567"/>
        <n v="1711"/>
        <n v="1536"/>
        <n v="1553"/>
        <n v="1434"/>
        <n v="1726"/>
        <n v="1704"/>
        <n v="1723"/>
        <n v="1749"/>
        <n v="1461"/>
        <n v="1760"/>
        <n v="1354"/>
        <n v="1787"/>
        <n v="1470"/>
        <n v="1667"/>
        <n v="1651"/>
        <n v="1609"/>
        <n v="1602"/>
        <n v="1673"/>
        <n v="1454"/>
        <n v="1710"/>
        <n v="1322"/>
        <n v="1383"/>
        <n v="1716"/>
        <n v="1347"/>
        <n v="1460"/>
        <n v="1634"/>
        <n v="1400"/>
        <n v="1604"/>
        <n v="1466"/>
        <n v="1687"/>
        <n v="1570"/>
        <n v="1376"/>
        <n v="1714"/>
        <n v="1481"/>
        <n v="1550"/>
        <n v="1633"/>
        <n v="1431"/>
        <n v="1528"/>
        <n v="1800"/>
        <n v="1432"/>
        <n v="1611"/>
        <n v="1324"/>
        <n v="1469"/>
        <n v="1419"/>
        <n v="1772"/>
        <n v="1564"/>
        <n v="1557"/>
        <n v="1606"/>
        <n v="1392"/>
        <n v="1655"/>
        <n v="1384"/>
        <n v="1422"/>
        <n v="1640"/>
        <n v="1373"/>
        <n v="1598"/>
        <n v="1462"/>
        <n v="1796"/>
        <n v="1773"/>
        <n v="1594"/>
        <n v="1683"/>
        <n v="1377"/>
        <n v="1689"/>
        <n v="1782"/>
        <n v="1748"/>
        <n v="1315"/>
        <n v="1501"/>
        <n v="1502"/>
        <n v="1755"/>
        <n v="1694"/>
        <n v="1485"/>
        <n v="1582"/>
        <n v="1407"/>
        <n v="1358"/>
        <n v="1508"/>
        <n v="1340"/>
        <n v="1487"/>
        <n v="1476"/>
        <n v="1803"/>
        <n v="1644"/>
        <n v="1643"/>
        <n v="1678"/>
        <n v="1619"/>
        <n v="1727"/>
        <n v="1507"/>
        <n v="1437"/>
        <n v="482" u="1"/>
        <n v="94" u="1"/>
        <n v="352" u="1"/>
        <n v="1247" u="1"/>
        <n v="1182" u="1"/>
        <n v="287" u="1"/>
        <n v="1117" u="1"/>
        <n v="1052" u="1"/>
        <n v="239" u="1"/>
        <n v="174" u="1"/>
        <n v="450" u="1"/>
        <n v="86" u="1"/>
        <n v="320" u="1"/>
        <n v="1249" u="1"/>
        <n v="1184" u="1"/>
        <n v="1119" u="1"/>
        <n v="1054" u="1"/>
        <n v="223" u="1"/>
        <n v="158" u="1"/>
        <n v="418" u="1"/>
        <n v="353" u="1"/>
        <n v="21" u="1"/>
        <n v="1251" u="1"/>
        <n v="1186" u="1"/>
        <n v="1121" u="1"/>
        <n v="1056" u="1"/>
        <n v="207" u="1"/>
        <n v="142" u="1"/>
        <n v="451" u="1"/>
        <n v="386" u="1"/>
        <n v="321" u="1"/>
        <n v="1253" u="1"/>
        <n v="1188" u="1"/>
        <n v="1123" u="1"/>
        <n v="1058" u="1"/>
        <n v="256" u="1"/>
        <n v="191" u="1"/>
        <n v="127" u="1"/>
        <n v="484" u="1"/>
        <n v="419" u="1"/>
        <n v="1255" u="1"/>
        <n v="1190" u="1"/>
        <n v="1125" u="1"/>
        <n v="1060" u="1"/>
        <n v="63" u="1"/>
        <n v="240" u="1"/>
        <n v="119" u="1"/>
        <n v="452" u="1"/>
        <n v="322" u="1"/>
        <n v="1257" u="1"/>
        <n v="1192" u="1"/>
        <n v="1127" u="1"/>
        <n v="1062" u="1"/>
        <n v="257" u="1"/>
        <n v="224" u="1"/>
        <n v="485" u="1"/>
        <n v="111" u="1"/>
        <n v="420" u="1"/>
        <n v="355" u="1"/>
        <n v="1259" u="1"/>
        <n v="1194" u="1"/>
        <n v="290" u="1"/>
        <n v="1129" u="1"/>
        <n v="1064" u="1"/>
        <n v="1" u="1"/>
        <n v="55" u="1"/>
        <n v="208" u="1"/>
        <n v="143" u="1"/>
        <n v="453" u="1"/>
        <n v="103" u="1"/>
        <n v="388" u="1"/>
        <n v="1261" u="1"/>
        <n v="1196" u="1"/>
        <n v="1131" u="1"/>
        <n v="1066" u="1"/>
        <n v="51" u="1"/>
        <n v="486" u="1"/>
        <n v="421" u="1"/>
        <n v="1263" u="1"/>
        <n v="1198" u="1"/>
        <n v="291" u="1"/>
        <n v="1133" u="1"/>
        <n v="1068" u="1"/>
        <n v="241" u="1"/>
        <n v="324" u="1"/>
        <n v="1265" u="1"/>
        <n v="1200" u="1"/>
        <n v="1135" u="1"/>
        <n v="1070" u="1"/>
        <n v="259" u="1"/>
        <n v="225" u="1"/>
        <n v="43" u="1"/>
        <n v="160" u="1"/>
        <n v="487" u="1"/>
        <n v="1267" u="1"/>
        <n v="1202" u="1"/>
        <n v="292" u="1"/>
        <n v="1137" u="1"/>
        <n v="1072" u="1"/>
        <n v="209" u="1"/>
        <n v="144" u="1"/>
        <n v="455" u="1"/>
        <n v="390" u="1"/>
        <n v="1269" u="1"/>
        <n v="1204" u="1"/>
        <n v="1139" u="1"/>
        <n v="1074" u="1"/>
        <n v="260" u="1"/>
        <n v="488" u="1"/>
        <n v="423" u="1"/>
        <n v="358" u="1"/>
        <n v="1271" u="1"/>
        <n v="1206" u="1"/>
        <n v="1141" u="1"/>
        <n v="1076" u="1"/>
        <n v="456" u="1"/>
        <n v="391" u="1"/>
        <n v="326" u="1"/>
        <n v="1273" u="1"/>
        <n v="1208" u="1"/>
        <n v="1143" u="1"/>
        <n v="1078" u="1"/>
        <n v="261" u="1"/>
        <n v="226" u="1"/>
        <n v="489" u="1"/>
        <n v="112" u="1"/>
        <n v="1275" u="1"/>
        <n v="1210" u="1"/>
        <n v="294" u="1"/>
        <n v="1145" u="1"/>
        <n v="1080" u="1"/>
        <n v="210" u="1"/>
        <n v="145" u="1"/>
        <n v="457" u="1"/>
        <n v="104" u="1"/>
        <n v="392" u="1"/>
        <n v="327" u="1"/>
        <n v="1277" u="1"/>
        <n v="1212" u="1"/>
        <n v="1147" u="1"/>
        <n v="1082" u="1"/>
        <n v="262" u="1"/>
        <n v="425" u="1"/>
        <n v="96" u="1"/>
        <n v="1279" u="1"/>
        <n v="1214" u="1"/>
        <n v="295" u="1"/>
        <n v="1149" u="1"/>
        <n v="1084" u="1"/>
        <n v="243" u="1"/>
        <n v="178" u="1"/>
        <n v="88" u="1"/>
        <n v="1281" u="1"/>
        <n v="1216" u="1"/>
        <n v="1151" u="1"/>
        <n v="1086" u="1"/>
        <n v="263" u="1"/>
        <n v="227" u="1"/>
        <n v="162" u="1"/>
        <n v="491" u="1"/>
        <n v="426" u="1"/>
        <n v="361" u="1"/>
        <n v="1283" u="1"/>
        <n v="80" u="1"/>
        <n v="1218" u="1"/>
        <n v="1153" u="1"/>
        <n v="1088" u="1"/>
        <n v="211" u="1"/>
        <n v="146" u="1"/>
        <n v="329" u="1"/>
        <n v="1285" u="1"/>
        <n v="1220" u="1"/>
        <n v="1155" u="1"/>
        <n v="72" u="1"/>
        <n v="1090" u="1"/>
        <n v="264" u="1"/>
        <n v="1025" u="1"/>
        <n v="195" u="1"/>
        <n v="362" u="1"/>
        <n v="1287" u="1"/>
        <n v="1222" u="1"/>
        <n v="297" u="1"/>
        <n v="1157" u="1"/>
        <n v="1092" u="1"/>
        <n v="1027" u="1"/>
        <n v="64" u="1"/>
        <n v="179" u="1"/>
        <n v="460" u="1"/>
        <n v="1289" u="1"/>
        <n v="1224" u="1"/>
        <n v="1159" u="1"/>
        <n v="1094" u="1"/>
        <n v="1029" u="1"/>
        <n v="60" u="1"/>
        <n v="228" u="1"/>
        <n v="163" u="1"/>
        <n v="493" u="1"/>
        <n v="113" u="1"/>
        <n v="428" u="1"/>
        <n v="1291" u="1"/>
        <n v="1226" u="1"/>
        <n v="1161" u="1"/>
        <n v="1096" u="1"/>
        <n v="1031" u="1"/>
        <n v="56" u="1"/>
        <n v="212" u="1"/>
        <n v="147" u="1"/>
        <n v="105" u="1"/>
        <n v="1293" u="1"/>
        <n v="1228" u="1"/>
        <n v="1163" u="1"/>
        <n v="1098" u="1"/>
        <n v="266" u="1"/>
        <n v="1033" u="1"/>
        <n v="52" u="1"/>
        <n v="196" u="1"/>
        <n v="429" u="1"/>
        <n v="97" u="1"/>
        <n v="364" u="1"/>
        <n v="1295" u="1"/>
        <n v="1230" u="1"/>
        <n v="1165" u="1"/>
        <n v="1100" u="1"/>
        <n v="1035" u="1"/>
        <n v="245" u="1"/>
        <n v="48" u="1"/>
        <n v="462" u="1"/>
        <n v="89" u="1"/>
        <n v="332" u="1"/>
        <n v="1297" u="1"/>
        <n v="1232" u="1"/>
        <n v="1167" u="1"/>
        <n v="1102" u="1"/>
        <n v="267" u="1"/>
        <n v="1037" u="1"/>
        <n v="229" u="1"/>
        <n v="164" u="1"/>
        <n v="365" u="1"/>
        <n v="1299" u="1"/>
        <n v="81" u="1"/>
        <n v="1234" u="1"/>
        <n v="1169" u="1"/>
        <n v="1104" u="1"/>
        <n v="1039" u="1"/>
        <n v="213" u="1"/>
        <n v="333" u="1"/>
        <n v="1301" u="1"/>
        <n v="1236" u="1"/>
        <n v="1171" u="1"/>
        <n v="73" u="1"/>
        <n v="1106" u="1"/>
        <n v="268" u="1"/>
        <n v="1041" u="1"/>
        <n v="496" u="1"/>
        <n v="431" u="1"/>
        <n v="1303" u="1"/>
        <n v="1238" u="1"/>
        <n v="1173" u="1"/>
        <n v="1108" u="1"/>
        <n v="1043" u="1"/>
        <n v="1001" u="1"/>
        <n v="181" u="1"/>
        <n v="32" u="1"/>
        <n v="122" u="1"/>
        <n v="464" u="1"/>
        <n v="334" u="1"/>
        <n v="1305" u="1"/>
        <n v="1240" u="1"/>
        <n v="1175" u="1"/>
        <n v="1110" u="1"/>
        <n v="1045" u="1"/>
        <n v="1002" u="1"/>
        <n v="230" u="1"/>
        <n v="165" u="1"/>
        <n v="497" u="1"/>
        <n v="30" u="1"/>
        <n v="432" u="1"/>
        <n v="367" u="1"/>
        <n v="1307" u="1"/>
        <n v="1242" u="1"/>
        <n v="302" u="1"/>
        <n v="1177" u="1"/>
        <n v="1112" u="1"/>
        <n v="1047" u="1"/>
        <n v="1003" u="1"/>
        <n v="214" u="1"/>
        <n v="149" u="1"/>
        <n v="465" u="1"/>
        <n v="400" u="1"/>
        <n v="335" u="1"/>
        <n v="1309" u="1"/>
        <n v="1244" u="1"/>
        <n v="1179" u="1"/>
        <n v="1114" u="1"/>
        <n v="1049" u="1"/>
        <n v="1004" u="1"/>
        <n v="133" u="1"/>
        <n v="498" u="1"/>
        <n v="433" u="1"/>
        <n v="26" u="1"/>
        <n v="98" u="1"/>
        <n v="1311" u="1"/>
        <n v="1246" u="1"/>
        <n v="303" u="1"/>
        <n v="1181" u="1"/>
        <n v="1116" u="1"/>
        <n v="1051" u="1"/>
        <n v="1005" u="1"/>
        <n v="401" u="1"/>
        <n v="90" u="1"/>
        <n v="336" u="1"/>
        <n v="1248" u="1"/>
        <n v="1183" u="1"/>
        <n v="1118" u="1"/>
        <n v="271" u="1"/>
        <n v="1053" u="1"/>
        <n v="1006" u="1"/>
        <n v="231" u="1"/>
        <n v="434" u="1"/>
        <n v="369" u="1"/>
        <n v="22" u="1"/>
        <n v="1250" u="1"/>
        <n v="304" u="1"/>
        <n v="1185" u="1"/>
        <n v="1120" u="1"/>
        <n v="1055" u="1"/>
        <n v="1007" u="1"/>
        <n v="215" u="1"/>
        <n v="150" u="1"/>
        <n v="402" u="1"/>
        <n v="1252" u="1"/>
        <n v="1187" u="1"/>
        <n v="1122" u="1"/>
        <n v="272" u="1"/>
        <n v="1057" u="1"/>
        <n v="1008" u="1"/>
        <n v="199" u="1"/>
        <n v="134" u="1"/>
        <n v="500" u="1"/>
        <n v="370" u="1"/>
        <n v="1254" u="1"/>
        <n v="305" u="1"/>
        <n v="1189" u="1"/>
        <n v="1124" u="1"/>
        <n v="18" u="1"/>
        <n v="1059" u="1"/>
        <n v="66" u="1"/>
        <n v="1009" u="1"/>
        <n v="468" u="1"/>
        <n v="338" u="1"/>
        <n v="1256" u="1"/>
        <n v="1191" u="1"/>
        <n v="1126" u="1"/>
        <n v="1061" u="1"/>
        <n v="1010" u="1"/>
        <n v="16" u="1"/>
        <n v="61" u="1"/>
        <n v="167" u="1"/>
        <n v="115" u="1"/>
        <n v="436" u="1"/>
        <n v="371" u="1"/>
        <n v="1258" u="1"/>
        <n v="1193" u="1"/>
        <n v="1128" u="1"/>
        <n v="1063" u="1"/>
        <n v="1011" u="1"/>
        <n v="15" u="1"/>
        <n v="57" u="1"/>
        <n v="216" u="1"/>
        <n v="151" u="1"/>
        <n v="107" u="1"/>
        <n v="404" u="1"/>
        <n v="339" u="1"/>
        <n v="1260" u="1"/>
        <n v="1195" u="1"/>
        <n v="1130" u="1"/>
        <n v="1065" u="1"/>
        <n v="1012" u="1"/>
        <n v="14" u="1"/>
        <n v="53" u="1"/>
        <n v="200" u="1"/>
        <n v="437" u="1"/>
        <n v="99" u="1"/>
        <n v="1262" u="1"/>
        <n v="307" u="1"/>
        <n v="1197" u="1"/>
        <n v="1132" u="1"/>
        <n v="1067" u="1"/>
        <n v="1013" u="1"/>
        <n v="249" u="1"/>
        <n v="49" u="1"/>
        <n v="470" u="1"/>
        <n v="405" u="1"/>
        <n v="340" u="1"/>
        <n v="1264" u="1"/>
        <n v="1199" u="1"/>
        <n v="1134" u="1"/>
        <n v="1069" u="1"/>
        <n v="1014" u="1"/>
        <n v="12" u="1"/>
        <n v="168" u="1"/>
        <n v="438" u="1"/>
        <n v="373" u="1"/>
        <n v="83" u="1"/>
        <n v="1266" u="1"/>
        <n v="1201" u="1"/>
        <n v="1136" u="1"/>
        <n v="1071" u="1"/>
        <n v="1015" u="1"/>
        <n v="217" u="1"/>
        <n v="11" u="1"/>
        <n v="152" u="1"/>
        <n v="406" u="1"/>
        <n v="341" u="1"/>
        <n v="1268" u="1"/>
        <n v="1203" u="1"/>
        <n v="1138" u="1"/>
        <n v="276" u="1"/>
        <n v="1073" u="1"/>
        <n v="1016" u="1"/>
        <n v="201" u="1"/>
        <n v="10" u="1"/>
        <n v="439" u="1"/>
        <n v="1270" u="1"/>
        <n v="1205" u="1"/>
        <n v="1140" u="1"/>
        <n v="1075" u="1"/>
        <n v="1017" u="1"/>
        <n v="185" u="1"/>
        <n v="9" u="1"/>
        <n v="33" u="1"/>
        <n v="124" u="1"/>
        <n v="472" u="1"/>
        <n v="407" u="1"/>
        <n v="1272" u="1"/>
        <n v="1207" u="1"/>
        <n v="1142" u="1"/>
        <n v="1077" u="1"/>
        <n v="1018" u="1"/>
        <n v="234" u="1"/>
        <n v="8" u="1"/>
        <n v="440" u="1"/>
        <n v="1274" u="1"/>
        <n v="1209" u="1"/>
        <n v="1144" u="1"/>
        <n v="1079" u="1"/>
        <n v="1019" u="1"/>
        <n v="218" u="1"/>
        <n v="153" u="1"/>
        <n v="473" u="1"/>
        <n v="108" u="1"/>
        <n v="408" u="1"/>
        <n v="1276" u="1"/>
        <n v="1211" u="1"/>
        <n v="1146" u="1"/>
        <n v="1081" u="1"/>
        <n v="1020" u="1"/>
        <n v="137" u="1"/>
        <n v="441" u="1"/>
        <n v="100" u="1"/>
        <n v="1278" u="1"/>
        <n v="1213" u="1"/>
        <n v="1148" u="1"/>
        <n v="1083" u="1"/>
        <n v="1021" u="1"/>
        <n v="251" u="1"/>
        <n v="186" u="1"/>
        <n v="474" u="1"/>
        <n v="92" u="1"/>
        <n v="1280" u="1"/>
        <n v="1215" u="1"/>
        <n v="1150" u="1"/>
        <n v="1085" u="1"/>
        <n v="1022" u="1"/>
        <n v="235" u="1"/>
        <n v="170" u="1"/>
        <n v="84" u="1"/>
        <n v="1282" u="1"/>
        <n v="312" u="1"/>
        <n v="1217" u="1"/>
        <n v="1152" u="1"/>
        <n v="1087" u="1"/>
        <n v="1023" u="1"/>
        <n v="154" u="1"/>
        <n v="1284" u="1"/>
        <n v="1219" u="1"/>
        <n v="1154" u="1"/>
        <n v="280" u="1"/>
        <n v="1089" u="1"/>
        <n v="1024" u="1"/>
        <n v="443" u="1"/>
        <n v="1286" u="1"/>
        <n v="313" u="1"/>
        <n v="1221" u="1"/>
        <n v="1156" u="1"/>
        <n v="1091" u="1"/>
        <n v="68" u="1"/>
        <n v="1026" u="1"/>
        <n v="187" u="1"/>
        <n v="125" u="1"/>
        <n v="476" u="1"/>
        <n v="411" u="1"/>
        <n v="1288" u="1"/>
        <n v="1223" u="1"/>
        <n v="1158" u="1"/>
        <n v="1093" u="1"/>
        <n v="1028" u="1"/>
        <n v="62" u="1"/>
        <n v="236" u="1"/>
        <n v="171" u="1"/>
        <n v="117" u="1"/>
        <n v="379" u="1"/>
        <n v="1290" u="1"/>
        <n v="314" u="1"/>
        <n v="1225" u="1"/>
        <n v="1160" u="1"/>
        <n v="1095" u="1"/>
        <n v="1030" u="1"/>
        <n v="4" u="1"/>
        <n v="58" u="1"/>
        <n v="220" u="1"/>
        <n v="477" u="1"/>
        <n v="109" u="1"/>
        <n v="412" u="1"/>
        <n v="1292" u="1"/>
        <n v="1227" u="1"/>
        <n v="1162" u="1"/>
        <n v="282" u="1"/>
        <n v="1097" u="1"/>
        <n v="1032" u="1"/>
        <n v="101" u="1"/>
        <n v="1294" u="1"/>
        <n v="315" u="1"/>
        <n v="1229" u="1"/>
        <n v="1164" u="1"/>
        <n v="1099" u="1"/>
        <n v="1034" u="1"/>
        <n v="253" u="1"/>
        <n v="50" u="1"/>
        <n v="188" u="1"/>
        <n v="93" u="1"/>
        <n v="348" u="1"/>
        <n v="1296" u="1"/>
        <n v="1231" u="1"/>
        <n v="1166" u="1"/>
        <n v="1101" u="1"/>
        <n v="1036" u="1"/>
        <n v="237" u="1"/>
        <n v="172" u="1"/>
        <n v="446" u="1"/>
        <n v="1298" u="1"/>
        <n v="1233" u="1"/>
        <n v="1168" u="1"/>
        <n v="1103" u="1"/>
        <n v="1038" u="1"/>
        <n v="221" u="1"/>
        <n v="42" u="1"/>
        <n v="156" u="1"/>
        <n v="479" u="1"/>
        <n v="414" u="1"/>
        <n v="349" u="1"/>
        <n v="1300" u="1"/>
        <n v="1235" u="1"/>
        <n v="77" u="1"/>
        <n v="1170" u="1"/>
        <n v="1105" u="1"/>
        <n v="1040" u="1"/>
        <n v="205" u="1"/>
        <n v="38" u="1"/>
        <n v="140" u="1"/>
        <n v="447" u="1"/>
        <n v="1302" u="1"/>
        <n v="317" u="1"/>
        <n v="1237" u="1"/>
        <n v="1172" u="1"/>
        <n v="1107" u="1"/>
        <n v="1042" u="1"/>
        <n v="254" u="1"/>
        <n v="189" u="1"/>
        <n v="34" u="1"/>
        <n v="126" u="1"/>
        <n v="480" u="1"/>
        <n v="1304" u="1"/>
        <n v="1239" u="1"/>
        <n v="1174" u="1"/>
        <n v="1109" u="1"/>
        <n v="1044" u="1"/>
        <n v="173" u="1"/>
        <n v="448" u="1"/>
        <n v="1306" u="1"/>
        <n v="318" u="1"/>
        <n v="1241" u="1"/>
        <n v="1176" u="1"/>
        <n v="1111" u="1"/>
        <n v="1046" u="1"/>
        <n v="157" u="1"/>
        <n v="2" u="1"/>
        <n v="481" u="1"/>
        <n v="29" u="1"/>
        <n v="110" u="1"/>
        <n v="416" u="1"/>
        <n v="351" u="1"/>
        <n v="1308" u="1"/>
        <n v="1243" u="1"/>
        <n v="1178" u="1"/>
        <n v="286" u="1"/>
        <n v="1113" u="1"/>
        <n v="1048" u="1"/>
        <n v="206" u="1"/>
        <n v="141" u="1"/>
        <n v="384" u="1"/>
        <n v="1310" u="1"/>
        <n v="319" u="1"/>
        <n v="1245" u="1"/>
        <n v="1180" u="1"/>
        <n v="1115" u="1"/>
        <n v="1050" u="1"/>
        <n v="190" u="1"/>
      </sharedItems>
    </cacheField>
    <cacheField name="Nom" numFmtId="0">
      <sharedItems count="489">
        <s v="ABDOUL"/>
        <s v="ABICHOU"/>
        <s v="ADREIT"/>
        <s v="AFERIAT"/>
        <s v="AFONSO"/>
        <s v="AGESILAS"/>
        <s v="AIT ABBAS"/>
        <s v="AMaladieOU"/>
        <s v="AMELDA"/>
        <s v="AMIRKAVEH"/>
        <s v="ANDRE"/>
        <s v="ANDRES CORTES"/>
        <s v="ANNA"/>
        <s v="ARKACHE"/>
        <s v="ASHRAF"/>
        <s v="ATALLAH"/>
        <s v="AUDEL"/>
        <s v="AUFFRET"/>
        <s v="AVRIN"/>
        <s v="AYME"/>
        <s v="BA"/>
        <s v="BACHIR BEY"/>
        <s v="BAHRI"/>
        <s v="BALLANDRAS"/>
        <s v="BALLIEU"/>
        <s v="BANCE"/>
        <s v="BANH"/>
        <s v="BARBOSA GONCALVES MAUGER"/>
        <s v="BARRY"/>
        <s v="BASTIEN"/>
        <s v="BATY"/>
        <s v="BAUCHET"/>
        <s v="BAUDRON"/>
        <s v="BAYKALOGLU"/>
        <s v="BAYOURTHE"/>
        <s v="BEAUDELOT"/>
        <s v="BEAUPERE"/>
        <s v="BEDIC"/>
        <s v="BELBOUAB"/>
        <s v="BELHADEF"/>
        <s v="BELLAYER"/>
        <s v="BELLEROPHON"/>
        <s v="BEN SALHA"/>
        <s v="BENBRAHIM"/>
        <s v="BENCHELIHA"/>
        <s v="BENGOURINA"/>
        <s v="BENNANA"/>
        <s v="BENSANI"/>
        <s v="BERBUDEAU"/>
        <s v="BERHAL"/>
        <s v="BERHILI"/>
        <s v="BERNARD"/>
        <s v="BERTHUY"/>
        <s v="BERTRAND"/>
        <s v="BESOMBES"/>
        <s v="BILLARD"/>
        <s v="BLANDIN"/>
        <s v="BLOQUET"/>
        <s v="BOCHON"/>
        <s v="BOGALHO"/>
        <s v="BONGOLO-MOKOSS"/>
        <s v="BORNIER"/>
        <s v="BOUCHAM"/>
        <s v="BOUCHIKHI"/>
        <s v="BOULANGER"/>
        <s v="BOULAY"/>
        <s v="BOULZAGUET"/>
        <s v="BOURDJI"/>
        <s v="BOUSQUET"/>
        <s v="BOUSSEAU"/>
        <s v="BRANCO"/>
        <s v="BRANDT"/>
        <s v="BRIAL"/>
        <s v="BRICHET"/>
        <s v="BROCHOT"/>
        <s v="BRUN"/>
        <s v="BRUNET"/>
        <s v="BRUSAU"/>
        <s v="BUENO"/>
        <s v="BURES"/>
        <s v="BURNACCI"/>
        <s v="BUSSY"/>
        <s v="CAILLE"/>
        <s v="CAILLIER"/>
        <s v="CAILTEAU"/>
        <s v="CARA"/>
        <s v="CARIDADE"/>
        <s v="CARNAZZA"/>
        <s v="CARTIER"/>
        <s v="CATICHE"/>
        <s v="CAZALON"/>
        <s v="CHAKROUN"/>
        <s v="CHARBIT"/>
        <s v="CHARNAY"/>
        <s v="CHATELLE"/>
        <s v="CHAUVIN"/>
        <s v="CHRISTIEN"/>
        <s v="CHUSSEAU"/>
        <s v="CIMINELLI"/>
        <s v="CISSOCO"/>
        <s v="CITRON"/>
        <s v="COHENDET"/>
        <s v="COLETTIS"/>
        <s v="COLLOMBET"/>
        <s v="COLONEAUX"/>
        <s v="COMPAGNON"/>
        <s v="CORTEZ"/>
        <s v="COUFFRANT"/>
        <s v="COULIBALY"/>
        <s v="COURCELLE"/>
        <s v="COURTELLEMONT"/>
        <s v="COUVE"/>
        <s v="CRABEIL"/>
        <s v="CRIOU"/>
        <s v="CUCHILLA MARINO"/>
        <s v="CUVELIER"/>
        <s v="CUVILLIER"/>
        <s v="D ANDREA"/>
        <s v="DA COSTA"/>
        <s v="DA CUNHA"/>
        <s v="DANG TRAN"/>
        <s v="DANOY"/>
        <s v="DARRE"/>
        <s v="DAUBE"/>
        <s v="DAUFOUR"/>
        <s v="DE ALMEIDA"/>
        <s v="DE CARVALHO"/>
        <s v="DE OLIVEIRA"/>
        <s v="DE ROSA"/>
        <s v="DE SAINT JEAN"/>
        <s v="DE SAINT PAUL"/>
        <s v="DEGOVE"/>
        <s v="DEGUISNE"/>
        <s v="DELACHAUX"/>
        <s v="DELAHAIE"/>
        <s v="DELATOUR"/>
        <s v="DELAVEAU"/>
        <s v="DELBAERE"/>
        <s v="DELBECQ"/>
        <s v="DELFOLIE"/>
        <s v="DELGADO"/>
        <s v="DELORME"/>
        <s v="DELOUME"/>
        <s v="DELRUE"/>
        <s v="DELVERT MONTIGNY"/>
        <s v="DEMANT"/>
        <s v="DEPAGNIAT"/>
        <s v="DESFORGES"/>
        <s v="DESHAYES"/>
        <s v="DESSE"/>
        <s v="DIABIRA"/>
        <s v="DIABY"/>
        <s v="DIAKHITE"/>
        <s v="DIALLO"/>
        <s v="DIARRA"/>
        <s v="DIAS"/>
        <s v="DIENG"/>
        <s v="DIRIE"/>
        <s v="DIRUIT"/>
        <s v="DITCHI"/>
        <s v="DJAMBO"/>
        <s v="DJEAPREGASSAME"/>
        <s v="DO"/>
        <s v="DOLLET"/>
        <s v="DOMINGUEZ"/>
        <s v="DOMINICI"/>
        <s v="DORNET"/>
        <s v="DORSEMAINE"/>
        <s v="DORVILMA"/>
        <s v="DUBOIS"/>
        <s v="DUEYMES"/>
        <s v="DUEZ"/>
        <s v="DUFAY"/>
        <s v="DUFRENOY"/>
        <s v="DUHAMEL"/>
        <s v="DUMON"/>
        <s v="DUMONT"/>
        <s v="DUONG"/>
        <s v="DUPONT"/>
        <s v="DUR"/>
        <s v="DURAND"/>
        <s v="DUVAL DONAS"/>
        <s v="DUVERGER"/>
        <s v="EL HEJRAOUI"/>
        <s v="ELIDRISSI"/>
        <s v="ESGUN"/>
        <s v="EZZOUITINI"/>
        <s v="FANCHON"/>
        <s v="FAROT"/>
        <s v="FAURE"/>
        <s v="FERNANDES"/>
        <s v="FESSARD"/>
        <s v="FETHOUNE"/>
        <s v="FEUNTEUN"/>
        <s v="FLEURISSON"/>
        <s v="FLOURY"/>
        <s v="FOLLIN"/>
        <s v="FORTAS"/>
        <s v="FOUQUET"/>
        <s v="FOURNIER"/>
        <s v="FRANCOIS"/>
        <s v="FREGONA"/>
        <s v="FRULEUX"/>
        <s v="GAC"/>
        <s v="GAINAND"/>
        <s v="GALAND"/>
        <s v="GALOUX"/>
        <s v="GAPAIX"/>
        <s v="GARCIA"/>
        <s v="GARCIA TAVARES"/>
        <s v="GAUTHIER"/>
        <s v="GAUTIER"/>
        <s v="GAY"/>
        <s v="GAZZAL"/>
        <s v="GERIN WIERING"/>
        <s v="GHANEM"/>
        <s v="GHANNOU"/>
        <s v="GHERMI"/>
        <s v="GIL GONZALEZ"/>
        <s v="GILLOT"/>
        <s v="GIROGUY"/>
        <s v="GNANAPRABAHARANE"/>
        <s v="GOLEBIEWSKI"/>
        <s v="GOMES"/>
        <s v="GOUDIABY"/>
        <s v="GUAIS"/>
        <s v="GUELLAUD"/>
        <s v="GUEMBAR"/>
        <s v="GUICHARD"/>
        <s v="GUILLARD"/>
        <s v="GUILLEMIN"/>
        <s v="GUILLON"/>
        <s v="GUYON"/>
        <s v="HADJEB"/>
        <s v="HAINAUT"/>
        <s v="HAMIDI"/>
        <s v="HAMISSI"/>
        <s v="HAMOU TAHRA"/>
        <s v="HASSAINE"/>
        <s v="HENANE"/>
        <s v="HENRIET"/>
        <s v="HENRY"/>
        <s v="HIPPOLYTE"/>
        <s v="HIRTZLER"/>
        <s v="HOEN"/>
        <s v="HUCHET"/>
        <s v="HUGUET"/>
        <s v="HUILLIER"/>
        <s v="HUSER"/>
        <s v="IANNACCONE"/>
        <s v="IERLANDE"/>
        <s v="IKHLEF"/>
        <s v="JAMMET"/>
        <s v="JAUBOURG"/>
        <s v="JOBLIN"/>
        <s v="JOCIC"/>
        <s v="KADILA"/>
        <s v="KAKKAS"/>
        <s v="KAMALI"/>
        <s v="KAMANGO"/>
        <s v="KAMIS"/>
        <s v="KAMOLERA"/>
        <s v="KECHIT"/>
        <s v="KLIMCZAK"/>
        <s v="KOUDRINE"/>
        <s v="KREDE"/>
        <s v="LACOSTE"/>
        <s v="LAOUAR"/>
        <s v="LARGY"/>
        <s v="LAU"/>
        <s v="LAURENT"/>
        <s v="LAVEAU"/>
        <s v="LE"/>
        <s v="LE BIHAN"/>
        <s v="LE BLANC"/>
        <s v="LE FELLIC"/>
        <s v="LE LAY"/>
        <s v="LEE"/>
        <s v="LEGAIT"/>
        <s v="LEGENDRE"/>
        <s v="LEGER"/>
        <s v="LELIEVRE"/>
        <s v="LEMARCHAND"/>
        <s v="LENOIR"/>
        <s v="LEROUX"/>
        <s v="LEROY GUILLARD"/>
        <s v="LEVEAU"/>
        <s v="LIMOUDTORA"/>
        <s v="LLORENS"/>
        <s v="LOHIER"/>
        <s v="LORENZO"/>
        <s v="LOUIS FERDINAND"/>
        <s v="LOYER"/>
        <s v="LUAMBA"/>
        <s v="LUGAND"/>
        <s v="LUIS"/>
        <s v="LUNION"/>
        <s v="MAAZOUL"/>
        <s v="MABILLE"/>
        <s v="MACIN"/>
        <s v="MAGIMEL"/>
        <s v="MAHEUT"/>
        <s v="MALBERTI"/>
        <s v="MALI"/>
        <s v="MALLET"/>
        <s v="MANDUNGU NDJOKU"/>
        <s v="MANYARI"/>
        <s v="MARCHAL"/>
        <s v="MAREGA"/>
        <s v="MARIOT"/>
        <s v="MARTIN"/>
        <s v="MARTINEZ"/>
        <s v="MARTINOT"/>
        <s v="MARTINS"/>
        <s v="MARTINS ALVES"/>
        <s v="MASSANT"/>
        <s v="MASSON"/>
        <s v="MAURAND"/>
        <s v="MAWAWA"/>
        <s v="MAYELA"/>
        <s v="MBAYE"/>
        <s v="MEDINA"/>
        <s v="MEISSNER"/>
        <s v="MEKHNACHE"/>
        <s v="MERA"/>
        <s v="MERCIER"/>
        <s v="MERLIN"/>
        <s v="MESIERE"/>
        <s v="MESROUR"/>
        <s v="MESSIOUI"/>
        <s v="MEUNIER"/>
        <s v="MICHEL"/>
        <s v="MILFORT"/>
        <s v="MINTE"/>
        <s v="MOKWA LEMBELE"/>
        <s v="MONNET"/>
        <s v="MONTOYA"/>
        <s v="MORADEL"/>
        <s v="MOREL"/>
        <s v="MORILLO"/>
        <s v="MORTELMANS"/>
        <s v="MORVAN"/>
        <s v="MUSTAPHA"/>
        <s v="MUTOBA"/>
        <s v="NADANASABAPATHY"/>
        <s v="NAIT MESSAOUD"/>
        <s v="NAVARRO"/>
        <s v="NDONGO ANGOULLA"/>
        <s v="NEEL"/>
        <s v="NEGRONI"/>
        <s v="NIANG"/>
        <s v="NICOLAS"/>
        <s v="NIRLO"/>
        <s v="NIRO"/>
        <s v="NOEL"/>
        <s v="nonUN DECOBERT"/>
        <s v="OBERHOLTZ"/>
        <s v="OUGRIRANE"/>
        <s v="OUIRINI"/>
        <s v="OUYED"/>
        <s v="PAILLOUX"/>
        <s v="PAIRAULT"/>
        <s v="PALAISY"/>
        <s v="PANJAMURTHY"/>
        <s v="PAOLOZZI"/>
        <s v="PAVOINE"/>
        <s v="PAYEN"/>
        <s v="PELHERBE"/>
        <s v="PELOUX"/>
        <s v="PEREIRA"/>
        <s v="PERINE"/>
        <s v="PERON MORA"/>
        <s v="PESTANA"/>
        <s v="PFISTER"/>
        <s v="PIERRE"/>
        <s v="PINA GRANADO"/>
        <s v="PLAQUET"/>
        <s v="POIDEVIN"/>
        <s v="POIROT"/>
        <s v="POLISSON"/>
        <s v="POORJABAR"/>
        <s v="PORTIER"/>
        <s v="POSSON"/>
        <s v="POULY"/>
        <s v="PRESLE"/>
        <s v="PRIGENT"/>
        <s v="PROVOST"/>
        <s v="PRUES"/>
        <s v="RAMDANI"/>
        <s v="RAMOS"/>
        <s v="RATANAVONG"/>
        <s v="REINALES"/>
        <s v="REMILLAC"/>
        <s v="RENAULT"/>
        <s v="RETHORE"/>
        <s v="REZZIK"/>
        <s v="RICHARD"/>
        <s v="RODRIGUES"/>
        <s v="ROGER"/>
        <s v="ROHMAN"/>
        <s v="RONCIERE"/>
        <s v="ROSAMONT"/>
        <s v="ROULLIN"/>
        <s v="ROYENS"/>
        <s v="RUFFIER"/>
        <s v="RYBARCZYK"/>
        <s v="SAADAOUI"/>
        <s v="SAINT FELIX"/>
        <s v="SAINT OMER"/>
        <s v="SAKHO"/>
        <s v="SALIBUR"/>
        <s v="SANQUER"/>
        <s v="SAPIS"/>
        <s v="SARRASIN"/>
        <s v="SAUER"/>
        <s v="SCHMIDT"/>
        <s v="SCHOTT"/>
        <s v="SCINBAK"/>
        <s v="SIFFLEUR"/>
        <s v="SILUE"/>
        <s v="SIMON"/>
        <s v="SINGH"/>
        <s v="SLIWINSKI"/>
        <s v="SOAVE"/>
        <s v="SOUCADAUCH"/>
        <s v="SOUMARI"/>
        <s v="SOUPIROT"/>
        <s v="SOURY"/>
        <s v="SOYER"/>
        <s v="SPARTACUS"/>
        <s v="STRAUSS"/>
        <s v="SUISSA"/>
        <s v="SURENA"/>
        <s v="SYNAEVE"/>
        <s v="TADJER"/>
        <s v="TAHIRI"/>
        <s v="TALHAS"/>
        <s v="TALVA"/>
        <s v="TAN"/>
        <s v="TANASIUC"/>
        <s v="THERY"/>
        <s v="THIBAUDEAU"/>
        <s v="THIBAULT"/>
        <s v="THIERRY"/>
        <s v="TIBERINUS"/>
        <s v="TIREL"/>
        <s v="TKACZ"/>
        <s v="TOLLET"/>
        <s v="TOUCH"/>
        <s v="TOUNI"/>
        <s v="TRAN"/>
        <s v="TRAVERSO"/>
        <s v="TRAZZINI"/>
        <s v="TRISTANT"/>
        <s v="TROPNAS"/>
        <s v="TROQUEREAU"/>
        <s v="TROUVEE"/>
        <s v="ULANGCA"/>
        <s v="VAJOUMOUNIEN"/>
        <s v="VALLE"/>
        <s v="VAN RIJSWIJK"/>
        <s v="VANACKER"/>
        <s v="VANDEVILLE"/>
        <s v="VANNEY"/>
        <s v="VARRET"/>
        <s v="VASSANT"/>
        <s v="VASSEUR"/>
        <s v="VIELLE"/>
        <s v="VIEUBLED"/>
        <s v="VILARD"/>
        <s v="VILLEMONT"/>
        <s v="VIROLLE"/>
        <s v="VITAL"/>
        <s v="VOYANT"/>
        <s v="VOYEUX"/>
        <s v="WALLA"/>
        <s v="WATELLET"/>
        <s v="WEBER"/>
        <s v="WEISSBRODT"/>
        <s v="WESTEEL"/>
        <s v="WILLI"/>
        <s v="XAVIER SENA"/>
        <s v="YANYANA"/>
        <s v="YAZIDI"/>
        <s v="YILDIZ"/>
        <s v="ZAHI"/>
        <s v="ZEMOUR"/>
        <s v="ZEUDE"/>
        <s v="ZITOUNI"/>
      </sharedItems>
    </cacheField>
    <cacheField name="Prénom" numFmtId="0">
      <sharedItems count="429">
        <s v="Beatrice"/>
        <s v="Edwige"/>
        <s v="Nathalie"/>
        <s v="Carlos"/>
        <s v="Charles"/>
        <s v="Thomas"/>
        <s v="Romain"/>
        <s v="Mercedes"/>
        <s v="Angélique"/>
        <s v="Nadine"/>
        <s v="Adama"/>
        <s v="Alban"/>
        <s v="Laurence"/>
        <s v="Damien"/>
        <s v="Ornella"/>
        <s v="Evelyne"/>
        <s v="Stephan"/>
        <s v="Pamela"/>
        <s v="Jean-Pierre"/>
        <s v="Serge"/>
        <s v="Felix"/>
        <s v="Veronique"/>
        <s v="Frederic"/>
        <s v="Vincent"/>
        <s v="Rodrigue"/>
        <s v="Lindsey"/>
        <s v="Marc"/>
        <s v="Sophie"/>
        <s v="Ernest"/>
        <s v="Rudi"/>
        <s v="Didier"/>
        <s v="Denis"/>
        <s v="Yves"/>
        <s v="Alva"/>
        <s v="Rachel"/>
        <s v="Loic"/>
        <s v="Tahar"/>
        <s v="Guy"/>
        <s v="Moussa"/>
        <s v="Pauline"/>
        <s v="Vincente"/>
        <s v="Vanessa"/>
        <s v="Arlette"/>
        <s v="Arthur"/>
        <s v="Jan"/>
        <s v="Pascale"/>
        <s v="Mathieu"/>
        <s v="Isabelle"/>
        <s v="Carole"/>
        <s v="Jessie"/>
        <s v="Stephanie"/>
        <s v="George"/>
        <s v="Rene"/>
        <s v="Tao"/>
        <s v="Renée"/>
        <s v="Jacques"/>
        <s v="Cassandre"/>
        <s v="Gisele"/>
        <s v="Michel"/>
        <s v="Elise"/>
        <s v="Claudine"/>
        <s v="Soulemane"/>
        <s v="Cédric"/>
        <s v="Chang"/>
        <s v="Robert"/>
        <s v="Gaetan"/>
        <s v="Lea"/>
        <s v="Basilk"/>
        <s v="Mounir"/>
        <s v="Adeline"/>
        <s v="Delphine"/>
        <s v="Sebastien"/>
        <s v="Sandrine"/>
        <s v="Jeremiah"/>
        <s v="Roland"/>
        <s v="Basil"/>
        <s v="Abdoulaye"/>
        <s v="Blaise"/>
        <s v="Manuella"/>
        <s v="Toni"/>
        <s v="Agathe"/>
        <s v="Anna"/>
        <s v="Anthony"/>
        <s v="Zohra"/>
        <s v="Gilles"/>
        <s v="Frederique"/>
        <s v="Valentin"/>
        <s v="Gabriel"/>
        <s v="Ingrid"/>
        <s v="Antonio"/>
        <s v="Emilie"/>
        <s v="Amanda"/>
        <s v="Henriette"/>
        <s v="Anika"/>
        <s v="Leonard"/>
        <s v="Dominique"/>
        <s v="Omar"/>
        <s v="Karen"/>
        <s v="Henri"/>
        <s v="Donovan"/>
        <s v="Raymond"/>
        <s v="Eric"/>
        <s v="Kristian"/>
        <s v="Adel"/>
        <s v="Franck"/>
        <s v="Adrien"/>
        <s v="Christine"/>
        <s v="Willy"/>
        <s v="Barbara"/>
        <s v="Bianca"/>
        <s v="Odette"/>
        <s v="Remy"/>
        <s v="Cecile"/>
        <s v="Walter"/>
        <s v="Juan"/>
        <s v="Genevieve"/>
        <s v="Albert"/>
        <s v="Yamina"/>
        <s v="Xavier"/>
        <s v="Lucas"/>
        <s v="Miguel"/>
        <s v="Geoffrey"/>
        <s v="Ariane"/>
        <s v="Dolores"/>
        <s v="Solveig"/>
        <s v="Tristan"/>
        <s v="Elisabeth"/>
        <s v="Micheline"/>
        <s v="Gwendal"/>
        <s v="Giulia"/>
        <s v="Bernard"/>
        <s v="Ali"/>
        <s v="Mei"/>
        <s v="Issa"/>
        <s v="Sofia"/>
        <s v="Antoine"/>
        <s v="Anders"/>
        <s v="Corentin"/>
        <s v="Victor"/>
        <s v="Pascal"/>
        <s v="Fatima"/>
        <s v="Astrid"/>
        <s v="Frantz"/>
        <s v="Benjamin"/>
        <s v="Fabrice"/>
        <s v="Gregoire"/>
        <s v="Dylan"/>
        <s v="José"/>
        <s v="Fatoumatou"/>
        <s v="Romuald"/>
        <s v="Paule"/>
        <s v="Carmen"/>
        <s v="Charline"/>
        <s v="Bruno"/>
        <s v="Claude"/>
        <s v="Michael"/>
        <s v="Jasmine"/>
        <s v="Martin"/>
        <s v="Franscisco"/>
        <s v="Adriana"/>
        <s v="Leon"/>
        <s v="Olivier"/>
        <s v="Sami"/>
        <s v="Raymonde"/>
        <s v="Maxence"/>
        <s v="Ricardo"/>
        <s v="Mahe"/>
        <s v="Marion"/>
        <s v="Pierrick"/>
        <s v="Maxime"/>
        <s v="Pascaline"/>
        <s v="Camille"/>
        <s v="David"/>
        <s v="Samia"/>
        <s v="Wesley"/>
        <s v="Patrick"/>
        <s v="Joao"/>
        <s v="Leonie"/>
        <s v="Louane"/>
        <s v="Dakota"/>
        <s v="Jane"/>
        <s v="Riley"/>
        <s v="Laure"/>
        <s v="Whitney"/>
        <s v="Bachir"/>
        <s v="Odile"/>
        <s v="Ursula"/>
        <s v="Shirley"/>
        <s v="Fabien"/>
        <s v="Anne"/>
        <s v="Rosana"/>
        <s v="Gaelle"/>
        <s v="Prosper"/>
        <s v="Flavie"/>
        <s v="Guillaume"/>
        <s v="Cameron"/>
        <s v="Carinne"/>
        <s v="Clothilde"/>
        <s v="Zaire"/>
        <s v="Monique"/>
        <s v="Gerald"/>
        <s v="Karim"/>
        <s v="Courtney"/>
        <s v="Gael"/>
        <s v="Alix"/>
        <s v="Oscar"/>
        <s v="Stéphane"/>
        <s v="Armel"/>
        <s v="Dustin"/>
        <s v="Walid"/>
        <s v="Audrey"/>
        <s v="Zoé"/>
        <s v="Daniel"/>
        <s v="Eva"/>
        <s v="Rayan"/>
        <s v="Samuel"/>
        <s v="Stacy"/>
        <s v="Victoire"/>
        <s v="Malo"/>
        <s v="Monica"/>
        <s v="Maryvonne"/>
        <s v="Gilbert"/>
        <s v="Sylvie"/>
        <s v="Arnaud"/>
        <s v="Bénédicte"/>
        <s v="Jocelyne"/>
        <s v="Ulrich"/>
        <s v="Nina"/>
        <s v="Julie"/>
        <s v="Isidore"/>
        <s v="Rachid"/>
        <s v="Malek"/>
        <s v="Ibrahim"/>
        <s v="Michelle"/>
        <s v="Lionel"/>
        <s v="Maeva"/>
        <s v="Eugénie"/>
        <s v="Germain"/>
        <s v="Paul"/>
        <s v="Marie_Louise"/>
        <s v="Hakim"/>
        <s v="Mackenzie"/>
        <s v="Abdou"/>
        <s v="Bernadette"/>
        <s v="Marie"/>
        <s v="Emmanuel"/>
        <s v="Maurice"/>
        <s v="Amandine"/>
        <s v="Vivian"/>
        <s v="Nicole"/>
        <s v="Claudia"/>
        <s v="Rose"/>
        <s v="Norbert"/>
        <s v="Quincy"/>
        <s v="Oswald"/>
        <s v="Gaston"/>
        <s v="Sylvain"/>
        <s v="Tyler"/>
        <s v="Francis"/>
        <s v="Alisson"/>
        <s v="Sarah"/>
        <s v="Vladimir"/>
        <s v="Jérémie"/>
        <s v="Laurent"/>
        <s v="Valerie"/>
        <s v="Tracy"/>
        <s v="Dorothee"/>
        <s v="Simone"/>
        <s v="Nabila"/>
        <s v="Patricia"/>
        <s v="Mina"/>
        <s v="Jeanine"/>
        <s v="Leila"/>
        <s v="Giovani"/>
        <s v="Magalie"/>
        <s v="Mohamed"/>
        <s v="Maria"/>
        <s v="Andrea"/>
        <s v="Stéphanie"/>
        <s v="Hugues"/>
        <s v="Catarina"/>
        <s v="Suzanne"/>
        <s v="Ellen"/>
        <s v="Marco"/>
        <s v="Lars"/>
        <s v="Patrice"/>
        <s v="Clovis"/>
        <s v="Catherine"/>
        <s v="Samantha"/>
        <s v="Basile"/>
        <s v="Céline"/>
        <s v="Yannick"/>
        <s v="Jordan"/>
        <s v="Chantal"/>
        <s v="Ginette"/>
        <s v="Ronan"/>
        <s v="Caroline"/>
        <s v="Jules"/>
        <s v="Jean-Noel"/>
        <s v="Donald"/>
        <s v="Belkacem"/>
        <s v="Alfredo"/>
        <s v="Brigitte"/>
        <s v="Gwenael"/>
        <s v="Kevin"/>
        <s v="Maud"/>
        <s v="Marie-Claude"/>
        <s v="Javier"/>
        <s v="Virginie"/>
        <s v="Takeshi"/>
        <s v="Francisco"/>
        <s v="Eliane"/>
        <s v="Clemence"/>
        <s v="Morgane"/>
        <s v="Philippe"/>
        <s v="Ousmane"/>
        <s v="Ines"/>
        <s v="Fabienne"/>
        <s v="Estelle"/>
        <s v="Yann"/>
        <s v="Andre"/>
        <s v="Beverly"/>
        <s v="Joan"/>
        <s v="Liliana"/>
        <s v="Alan"/>
        <s v="Christophe"/>
        <s v="Alice"/>
        <s v="Jean-Philippe"/>
        <s v="Pierre"/>
        <s v="Anais"/>
        <s v="Jesus"/>
        <s v="Emile"/>
        <s v="Brice"/>
        <s v="Lena"/>
        <s v="Erwan"/>
        <s v="Yoko"/>
        <s v="Francois"/>
        <s v="Chloe"/>
        <s v="Dany"/>
        <s v="Kader"/>
        <s v="Julia"/>
        <s v="Marie-Christine"/>
        <s v="Aboubacar"/>
        <s v="Florence"/>
        <s v="Nora"/>
        <s v="Yannis"/>
        <s v="Tania"/>
        <s v="Kamel"/>
        <s v="Sacha"/>
        <s v="Nathan"/>
        <s v="Agnes"/>
        <s v="Peter"/>
        <s v="Denise"/>
        <s v="Mathias"/>
        <s v="Bastien"/>
        <s v="Hamadou"/>
        <s v="Anaelle"/>
        <s v="Alexis"/>
        <s v="Emmanuelle"/>
        <s v="Thierry"/>
        <s v="Jean-Bernard"/>
        <s v="Nadege"/>
        <s v="Hervé"/>
        <s v="Isamel"/>
        <s v="Louis"/>
        <s v="Roger"/>
        <s v="Cheng"/>
        <s v="Sandy"/>
        <s v="Ida"/>
        <s v="Leo"/>
        <s v="Francoise"/>
        <s v="Daniele"/>
        <s v="Fanny"/>
        <s v="Abdelnour"/>
        <s v="Sylvette"/>
        <s v="Ronaldo"/>
        <s v="Nathanael"/>
        <s v="Alain"/>
        <s v="Raphael"/>
        <s v="Christian"/>
        <s v="Indra"/>
        <s v="Edith"/>
        <s v="Soizic"/>
        <s v="Edouard"/>
        <s v="William"/>
        <s v="Dorine"/>
        <s v="Colette"/>
        <s v="Yvette"/>
        <s v="Lucette"/>
        <s v="Solange"/>
        <s v="Zaccahry"/>
        <s v="Geraldine"/>
        <s v="Mireille"/>
        <s v="Kim"/>
        <s v="Baptiste"/>
        <s v="Rachida"/>
        <s v="Jean-Patrick"/>
        <s v="Kirsten"/>
        <s v="Regis"/>
        <s v="Nicolas"/>
        <s v="Binta"/>
        <s v="Emma"/>
        <s v="Sophia"/>
        <s v="Brian"/>
        <s v="Benoit"/>
        <s v="Marine"/>
        <s v="Nolwenn"/>
        <s v="Faustine"/>
        <s v="Sonia"/>
        <s v="Lee"/>
        <s v="Diana"/>
        <s v="Sabrina"/>
        <s v="Regina"/>
        <s v="Valery"/>
        <s v="Julian"/>
        <s v="Laetitia"/>
        <s v="Marie-Paule"/>
        <s v="Herve"/>
        <s v="Joseph"/>
        <s v="Gildas"/>
        <s v="Claire"/>
        <s v="Clara"/>
        <s v="Angel"/>
        <s v="Kenzo"/>
        <s v="Mathilde"/>
        <s v="Malika"/>
        <s v="John"/>
        <s v="Justin"/>
        <s v="Elsa"/>
      </sharedItems>
    </cacheField>
    <cacheField name="Genre" numFmtId="0">
      <sharedItems containsBlank="1" count="3">
        <s v="F"/>
        <s v="H"/>
        <m u="1"/>
      </sharedItems>
    </cacheField>
    <cacheField name="Date d'entrée dans l'entreprise" numFmtId="14">
      <sharedItems containsSemiMixedTypes="0" containsNonDate="0" containsDate="1" containsString="0" minDate="1979-03-01T00:00:00" maxDate="2021-09-02T00:00:00" count="106">
        <d v="2015-01-12T00:00:00"/>
        <d v="2021-06-08T00:00:00"/>
        <d v="1994-04-08T00:00:00"/>
        <d v="2004-01-12T00:00:00"/>
        <d v="2007-11-07T00:00:00"/>
        <d v="1994-12-12T00:00:00"/>
        <d v="2000-07-10T00:00:00"/>
        <d v="2000-01-05T00:00:00"/>
        <d v="2011-11-17T00:00:00"/>
        <d v="1994-02-07T00:00:00"/>
        <d v="2003-08-10T00:00:00"/>
        <d v="2019-06-03T00:00:00"/>
        <d v="2003-01-06T00:00:00"/>
        <d v="2018-01-08T00:00:00"/>
        <d v="2019-01-07T00:00:00"/>
        <d v="1989-09-04T00:00:00"/>
        <d v="2007-01-08T00:00:00"/>
        <d v="2015-07-08T00:00:00"/>
        <d v="1987-03-02T00:00:00"/>
        <d v="2002-01-07T00:00:00"/>
        <d v="1988-09-26T00:00:00"/>
        <d v="1995-05-09T00:00:00"/>
        <d v="1983-01-03T00:00:00"/>
        <d v="2008-02-11T00:00:00"/>
        <d v="2014-06-02T00:00:00"/>
        <d v="2011-10-03T00:00:00"/>
        <d v="2009-01-19T00:00:00"/>
        <d v="2000-01-03T00:00:00"/>
        <d v="1996-08-01T00:00:00"/>
        <d v="1998-01-04T00:00:00"/>
        <d v="1988-09-19T00:00:00"/>
        <d v="2020-09-21T00:00:00"/>
        <d v="1999-01-07T00:00:00"/>
        <d v="2008-10-06T00:00:00"/>
        <d v="2001-05-24T00:00:00"/>
        <d v="1990-01-08T00:00:00"/>
        <d v="2007-01-21T00:00:00"/>
        <d v="2017-01-09T00:00:00"/>
        <d v="1988-09-05T00:00:00"/>
        <d v="2000-05-24T00:00:00"/>
        <d v="1985-10-01T00:00:00"/>
        <d v="2019-09-02T00:00:00"/>
        <d v="1999-04-25T00:00:00"/>
        <d v="1994-04-18T00:00:00"/>
        <d v="1998-01-12T00:00:00"/>
        <d v="1980-02-04T00:00:00"/>
        <d v="2020-04-06T00:00:00"/>
        <d v="2006-01-09T00:00:00"/>
        <d v="1986-09-01T00:00:00"/>
        <d v="2021-01-15T00:00:00"/>
        <d v="1985-04-08T00:00:00"/>
        <d v="2019-01-15T00:00:00"/>
        <d v="1985-09-02T00:00:00"/>
        <d v="2006-06-03T00:00:00"/>
        <d v="2018-09-03T00:00:00"/>
        <d v="2010-06-09T00:00:00"/>
        <d v="2020-01-20T00:00:00"/>
        <d v="2012-01-09T00:00:00"/>
        <d v="1993-01-11T00:00:00"/>
        <d v="2021-01-08T00:00:00"/>
        <d v="2020-09-20T00:00:00"/>
        <d v="1985-12-02T00:00:00"/>
        <d v="1994-04-11T00:00:00"/>
        <d v="2020-02-03T00:00:00"/>
        <d v="2020-04-13T00:00:00"/>
        <d v="2011-12-05T00:00:00"/>
        <d v="2002-07-08T00:00:00"/>
        <d v="1979-03-01T00:00:00"/>
        <d v="2002-02-02T00:00:00"/>
        <d v="1982-02-04T00:00:00"/>
        <d v="1991-06-03T00:00:00"/>
        <d v="2020-02-10T00:00:00"/>
        <d v="1997-08-01T00:00:00"/>
        <d v="2014-02-02T00:00:00"/>
        <d v="2021-06-01T00:00:00"/>
        <d v="2003-09-01T00:00:00"/>
        <d v="2021-01-04T00:00:00"/>
        <d v="2010-10-04T00:00:00"/>
        <d v="2006-01-15T00:00:00"/>
        <d v="1986-01-06T00:00:00"/>
        <d v="1995-08-01T00:00:00"/>
        <d v="2020-01-06T00:00:00"/>
        <d v="2018-11-12T00:00:00"/>
        <d v="2005-02-02T00:00:00"/>
        <d v="1992-06-03T00:00:00"/>
        <d v="1999-09-05T00:00:00"/>
        <d v="2001-07-02T00:00:00"/>
        <d v="2021-09-01T00:00:00"/>
        <d v="2013-01-07T00:00:00"/>
        <d v="2020-07-08T00:00:00"/>
        <d v="1982-09-07T00:00:00"/>
        <d v="2004-04-26T00:00:00"/>
        <d v="1979-03-15T00:00:00"/>
        <d v="2005-05-28T00:00:00"/>
        <d v="2017-09-04T00:00:00"/>
        <d v="2021-04-05T00:00:00"/>
        <d v="1990-05-21T00:00:00"/>
        <d v="1988-04-12T00:00:00"/>
        <d v="1990-07-23T00:00:00"/>
        <d v="1985-11-04T00:00:00"/>
        <d v="1996-02-01T00:00:00"/>
        <d v="2000-10-02T00:00:00"/>
        <d v="2006-04-10T00:00:00"/>
        <d v="2021-01-11T00:00:00"/>
        <d v="1999-09-07T00:00:00"/>
        <d v="2021-02-15T00:00:00"/>
      </sharedItems>
    </cacheField>
    <cacheField name=" RH de rattachement" numFmtId="0">
      <sharedItems containsBlank="1" count="11">
        <s v="Bourdet Eloise"/>
        <s v="Métais Frack"/>
        <s v="Vaugler Philippe"/>
        <s v="Blanchard Jérôme"/>
        <s v="Gonzales Stéphanie"/>
        <s v="Traoré Ali"/>
        <s v="Watrin Larence"/>
        <s v="Dupont Patrick"/>
        <s v="Cheng Amélie"/>
        <s v="Abdelaoui Fatima"/>
        <m u="1"/>
      </sharedItems>
    </cacheField>
    <cacheField name="Statut" numFmtId="0">
      <sharedItems containsBlank="1" count="6">
        <s v="Cadre"/>
        <s v="Ouvrier"/>
        <s v="Agent de maîtrise"/>
        <s v="Employé"/>
        <m u="1"/>
        <s v="Apprenti" u="1"/>
      </sharedItems>
    </cacheField>
    <cacheField name="Type de suivi" numFmtId="0">
      <sharedItems containsBlank="1" count="6">
        <s v="SMO"/>
        <s v="A déterminer"/>
        <s v="SMA"/>
        <s v="SMR"/>
        <m u="1"/>
        <s v="Non précisé" u="1"/>
      </sharedItems>
    </cacheField>
    <cacheField name="Périodicité _x000a_(en année)" numFmtId="0">
      <sharedItems containsString="0" containsBlank="1" containsNumber="1" containsInteger="1" minValue="2" maxValue="5"/>
    </cacheField>
    <cacheField name="Date de dernière visite" numFmtId="14">
      <sharedItems containsNonDate="0" containsDate="1" containsString="0" containsBlank="1" minDate="2015-05-04T00:00:00" maxDate="2021-10-05T00:00:00"/>
    </cacheField>
    <cacheField name="Date de report" numFmtId="14">
      <sharedItems containsNonDate="0" containsDate="1" containsString="0" containsBlank="1" minDate="2020-09-07T00:00:00" maxDate="2021-02-02T00:00:00"/>
    </cacheField>
    <cacheField name="Arrêts spécifiques" numFmtId="0">
      <sharedItems containsBlank="1"/>
    </cacheField>
    <cacheField name="Date de reprise" numFmtId="14">
      <sharedItems containsNonDate="0" containsDate="1" containsString="0" containsBlank="1" minDate="2020-05-18T00:00:00" maxDate="2021-09-21T00:00:00"/>
    </cacheField>
    <cacheField name="Date limite de prochaine visite" numFmtId="14">
      <sharedItems containsDate="1" containsMixedTypes="1" minDate="1900-01-07T00:00:00" maxDate="2026-10-05T00:00:00" count="226">
        <d v="2024-01-08T00:00:00"/>
        <s v=""/>
        <d v="2025-02-03T00:00:00"/>
        <d v="2021-11-22T00:00:00"/>
        <d v="2022-12-01T00:00:00"/>
        <d v="2024-06-24T00:00:00"/>
        <d v="2025-01-06T00:00:00"/>
        <d v="2025-04-19T00:00:00"/>
        <d v="2022-01-09T00:00:00"/>
        <d v="2024-03-05T00:00:00"/>
        <d v="2023-03-30T00:00:00"/>
        <d v="2023-05-27T00:00:00"/>
        <d v="2023-03-23T00:00:00"/>
        <d v="2021-05-18T00:00:00"/>
        <d v="2021-03-16T00:00:00"/>
        <d v="2022-01-03T00:00:00"/>
        <d v="2019-05-22T00:00:00"/>
        <d v="2022-02-06T00:00:00"/>
        <d v="2025-09-07T00:00:00"/>
        <d v="2022-04-03T00:00:00"/>
        <d v="2021-01-04T00:00:00"/>
        <d v="2025-01-04T00:00:00"/>
        <d v="2025-06-01T00:00:00"/>
        <d v="2021-06-15T00:00:00"/>
        <d v="2021-05-19T00:00:00"/>
        <d v="2023-12-15T00:00:00"/>
        <d v="2020-12-03T00:00:00"/>
        <d v="2024-09-03T00:00:00"/>
        <d v="2021-11-03T00:00:00"/>
        <d v="2024-01-09T00:00:00"/>
        <d v="2025-11-23T00:00:00"/>
        <d v="2021-02-18T00:00:00"/>
        <d v="2022-12-18T00:00:00"/>
        <d v="2021-06-08T00:00:00"/>
        <d v="2024-05-06T00:00:00"/>
        <d v="2025-10-05T00:00:00"/>
        <d v="2023-04-19T00:00:00"/>
        <d v="2024-02-26T00:00:00"/>
        <d v="2023-11-05T00:00:00"/>
        <d v="2024-02-05T00:00:00"/>
        <d v="2021-05-11T00:00:00"/>
        <d v="2024-05-20T00:00:00"/>
        <d v="2022-10-16T00:00:00"/>
        <d v="2024-02-25T00:00:00"/>
        <d v="2023-01-04T00:00:00"/>
        <d v="2024-10-03T00:00:00"/>
        <d v="2022-07-02T00:00:00"/>
        <d v="2024-07-08T00:00:00"/>
        <d v="2026-02-01T00:00:00"/>
        <d v="2021-04-27T00:00:00"/>
        <d v="2023-04-09T00:00:00"/>
        <d v="2023-06-12T00:00:00"/>
        <d v="2021-05-25T00:00:00"/>
        <d v="2024-12-09T00:00:00"/>
        <d v="2021-05-15T00:00:00"/>
        <d v="2021-03-26T00:00:00"/>
        <d v="2025-04-13T00:00:00"/>
        <d v="2022-11-04T00:00:00"/>
        <d v="2020-07-16T00:00:00"/>
        <d v="2023-02-03T00:00:00"/>
        <d v="2025-10-01T00:00:00"/>
        <d v="2022-11-15T00:00:00"/>
        <d v="2026-02-08T00:00:00"/>
        <d v="2025-01-20T00:00:00"/>
        <d v="2023-12-03T00:00:00"/>
        <d v="2022-04-06T00:00:00"/>
        <d v="2023-09-01T00:00:00"/>
        <d v="2021-11-15T00:00:00"/>
        <d v="2022-12-03T00:00:00"/>
        <d v="2022-05-04T00:00:00"/>
        <d v="2026-09-01T00:00:00"/>
        <d v="2023-01-06T00:00:00"/>
        <d v="2022-09-04T00:00:00"/>
        <d v="2021-01-15T00:00:00"/>
        <d v="2021-07-03T00:00:00"/>
        <d v="2021-06-06T00:00:00"/>
        <d v="2023-07-21T00:00:00"/>
        <d v="2026-10-04T00:00:00"/>
        <d v="2023-11-12T00:00:00"/>
        <d v="2023-04-10T00:00:00"/>
        <d v="2021-05-26T00:00:00"/>
        <d v="2023-01-01T00:00:00"/>
        <d v="2022-09-29T00:00:00"/>
        <d v="2021-05-13T00:00:00"/>
        <d v="2023-02-19T00:00:00"/>
        <d v="2023-09-24T00:00:00"/>
        <d v="2022-06-11T00:00:00"/>
        <d v="2024-02-08T00:00:00"/>
        <d v="2021-11-26T00:00:00"/>
        <d v="2023-02-04T00:00:00"/>
        <d v="2023-03-05T00:00:00"/>
        <d v="2022-10-07T00:00:00"/>
        <d v="2023-12-14T00:00:00"/>
        <d v="2023-10-05T00:00:00"/>
        <d v="2023-10-29T00:00:00"/>
        <d v="2022-05-17T00:00:00"/>
        <d v="2023-05-28T00:00:00"/>
        <d v="2023-08-24T00:00:00"/>
        <d v="2021-11-05T00:00:00"/>
        <d v="2025-03-02T00:00:00"/>
        <d v="2020-11-30T00:00:00"/>
        <d v="2023-12-17T00:00:00"/>
        <d v="2021-12-06T00:00:00"/>
        <d v="2024-10-27T00:00:00"/>
        <d v="2023-07-23T00:00:00"/>
        <d v="2021-12-12T00:00:00"/>
        <d v="2021-03-09T00:00:00"/>
        <d v="2021-06-07T00:00:00"/>
        <d v="2025-02-10T00:00:00"/>
        <d v="2020-12-15T00:00:00"/>
        <d v="2021-05-04T00:00:00"/>
        <d v="2022-03-20T00:00:00"/>
        <d v="2023-12-08T00:00:00"/>
        <d v="2026-03-15T00:00:00"/>
        <d v="2022-12-10T00:00:00"/>
        <d v="2024-05-04T00:00:00"/>
        <d v="2024-11-04T00:00:00"/>
        <d v="2023-05-25T00:00:00"/>
        <d v="2024-03-04T00:00:00"/>
        <d v="2022-03-27T00:00:00"/>
        <d v="2025-03-05T00:00:00"/>
        <d v="2024-09-12T00:00:00"/>
        <d v="2021-05-20T00:00:00"/>
        <d v="2023-12-02T00:00:00"/>
        <d v="2025-12-17T00:00:00"/>
        <d v="2021-09-03T00:00:00"/>
        <d v="2021-12-04T00:00:00"/>
        <d v="2021-06-01T00:00:00"/>
        <d v="2019-05-15T00:00:00"/>
        <d v="2021-02-16T00:00:00"/>
        <d v="2024-07-21T00:00:00"/>
        <d v="2025-11-09T00:00:00"/>
        <d v="2021-05-28T00:00:00"/>
        <d v="2021-02-11T00:00:00"/>
        <d v="2024-01-04T00:00:00"/>
        <d v="2025-02-24T00:00:00"/>
        <d v="2025-09-21T00:00:00"/>
        <d v="2023-02-05T00:00:00"/>
        <d v="2021-04-07T00:00:00"/>
        <d v="2025-02-17T00:00:00"/>
        <d v="2021-10-08T00:00:00"/>
        <d v="2023-11-26T00:00:00"/>
        <d v="2022-06-19T00:00:00"/>
        <d v="2020-11-02T00:00:00"/>
        <d v="2021-06-16T00:00:00"/>
        <d v="2021-04-20T00:00:00"/>
        <d v="2024-02-11T00:00:00"/>
        <d v="2023-03-16T00:00:00"/>
        <d v="2025-06-22T00:00:00"/>
        <d v="2021-03-30T00:00:00"/>
        <d v="2023-09-21T00:00:00"/>
        <d v="2024-12-17T00:00:00"/>
        <d v="2023-09-03T00:00:00"/>
        <d v="2021-05-08T00:00:00"/>
        <d v="2021-12-05T00:00:00"/>
        <d v="2021-09-05T00:00:00"/>
        <d v="2023-01-20T00:00:00"/>
        <d v="2022-02-04T00:00:00"/>
        <d v="2021-11-08T00:00:00"/>
        <d v="2021-08-31T00:00:00"/>
        <d v="2023-04-06T00:00:00"/>
        <d v="2023-07-01T00:00:00"/>
        <d v="2024-02-04T00:00:00"/>
        <d v="2021-02-05T00:00:00"/>
        <d v="2025-09-01T00:00:00"/>
        <d v="2024-09-01T00:00:00"/>
        <d v="2022-12-14T00:00:00"/>
        <d v="2022-04-24T00:00:00"/>
        <d v="2024-06-10T00:00:00"/>
        <d v="2021-09-28T00:00:00"/>
        <d v="2022-01-06T00:00:00"/>
        <d v="2022-06-05T00:00:00"/>
        <d v="2020-11-10T00:00:00"/>
        <d v="2024-05-24T00:00:00"/>
        <d v="2023-11-22T00:00:00"/>
        <d v="2024-01-06T00:00:00"/>
        <d v="2023-10-07T00:00:00"/>
        <d v="2021-05-27T00:00:00"/>
        <d v="2022-02-03T00:00:00"/>
        <d v="2024-04-08T00:00:00"/>
        <d v="2021-05-22T00:00:00"/>
        <d v="2022-10-02T00:00:00"/>
        <d v="2024-11-07T00:00:00"/>
        <d v="2020-10-16T00:00:00"/>
        <d v="2026-01-18T00:00:00"/>
        <d v="2021-04-05T00:00:00"/>
        <d v="2024-09-07T00:00:00"/>
        <d v="2022-06-01T00:00:00"/>
        <d v="2021-04-11T00:00:00"/>
        <d v="2023-10-01T00:00:00"/>
        <d v="2022-12-04T00:00:00"/>
        <d v="2022-09-21T00:00:00"/>
        <d v="2025-01-13T00:00:00"/>
        <d v="2022-08-06T00:00:00"/>
        <d v="2026-05-18T00:00:00"/>
        <d v="2025-12-09T00:00:00"/>
        <d v="2022-01-10T00:00:00"/>
        <d v="2021-06-09T00:00:00"/>
        <d v="2025-02-04T00:00:00"/>
        <d v="2022-03-14T00:00:00"/>
        <d v="2026-05-04T00:00:00"/>
        <d v="2022-02-01T00:00:00"/>
        <d v="2024-12-10T00:00:00"/>
        <d v="2023-09-18T00:00:00"/>
        <d v="2023-06-15T00:00:00"/>
        <d v="2022-02-13T00:00:00"/>
        <d v="2022-11-26T00:00:00"/>
        <d v="2020-09-07T00:00:00"/>
        <d v="2020-06-04T00:00:00"/>
        <d v="2022-11-06T00:00:00"/>
        <d v="2023-12-18T00:00:00"/>
        <d v="2024-01-07T00:00:00"/>
        <d v="2021-02-01T00:00:00"/>
        <d v="2023-10-15T00:00:00"/>
        <d v="2024-10-01T00:00:00"/>
        <d v="2022-01-15T00:00:00"/>
        <d v="2021-01-14T00:00:00"/>
        <d v="2024-03-08T00:00:00"/>
        <d v="2023-10-22T00:00:00"/>
        <d v="2020-05-26T00:00:00"/>
        <d v="2025-10-12T00:00:00"/>
        <d v="2024-01-14T00:00:00"/>
        <d v="2024-03-01T00:00:00"/>
        <d v="2025-09-10T00:00:00"/>
        <d v="2021-05-07T00:00:00"/>
        <d v="1900-01-07T00:00:00" u="1"/>
      </sharedItems>
    </cacheField>
    <cacheField name="Retard" numFmtId="0">
      <sharedItems count="2">
        <s v="NON"/>
        <s v="OUI"/>
      </sharedItems>
    </cacheField>
    <cacheField name="Visite sous 15 jours " numFmtId="0">
      <sharedItems count="2">
        <s v="NON"/>
        <s v="OUI"/>
      </sharedItems>
    </cacheField>
    <cacheField name="Visite au-delà de 15 jours" numFmtId="0">
      <sharedItems count="2">
        <s v="OUI"/>
        <s v="NON"/>
      </sharedItems>
    </cacheField>
  </cacheFields>
  <extLst>
    <ext xmlns:x14="http://schemas.microsoft.com/office/spreadsheetml/2009/9/main" uri="{725AE2AE-9491-48be-B2B4-4EB974FC3084}">
      <x14:pivotCacheDefinition pivotCacheId="40950697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0">
  <r>
    <x v="0"/>
    <x v="0"/>
    <x v="0"/>
    <x v="0"/>
    <x v="0"/>
    <x v="0"/>
    <x v="0"/>
    <x v="0"/>
    <n v="5"/>
    <d v="2019-01-08T00:00:00"/>
    <m/>
    <m/>
    <m/>
    <x v="0"/>
    <x v="0"/>
    <x v="0"/>
    <x v="0"/>
  </r>
  <r>
    <x v="1"/>
    <x v="1"/>
    <x v="1"/>
    <x v="1"/>
    <x v="1"/>
    <x v="1"/>
    <x v="1"/>
    <x v="1"/>
    <m/>
    <m/>
    <m/>
    <m/>
    <m/>
    <x v="1"/>
    <x v="0"/>
    <x v="0"/>
    <x v="0"/>
  </r>
  <r>
    <x v="2"/>
    <x v="2"/>
    <x v="2"/>
    <x v="0"/>
    <x v="2"/>
    <x v="1"/>
    <x v="1"/>
    <x v="2"/>
    <n v="2"/>
    <d v="2019-10-07T00:00:00"/>
    <m/>
    <s v="Maternité"/>
    <m/>
    <x v="1"/>
    <x v="0"/>
    <x v="0"/>
    <x v="0"/>
  </r>
  <r>
    <x v="3"/>
    <x v="3"/>
    <x v="3"/>
    <x v="1"/>
    <x v="3"/>
    <x v="2"/>
    <x v="2"/>
    <x v="0"/>
    <n v="5"/>
    <d v="2020-02-03T00:00:00"/>
    <m/>
    <m/>
    <m/>
    <x v="2"/>
    <x v="0"/>
    <x v="0"/>
    <x v="0"/>
  </r>
  <r>
    <x v="4"/>
    <x v="4"/>
    <x v="4"/>
    <x v="1"/>
    <x v="3"/>
    <x v="3"/>
    <x v="1"/>
    <x v="3"/>
    <n v="2"/>
    <d v="2019-11-22T00:00:00"/>
    <m/>
    <m/>
    <m/>
    <x v="3"/>
    <x v="0"/>
    <x v="0"/>
    <x v="0"/>
  </r>
  <r>
    <x v="5"/>
    <x v="5"/>
    <x v="5"/>
    <x v="1"/>
    <x v="4"/>
    <x v="1"/>
    <x v="0"/>
    <x v="0"/>
    <n v="5"/>
    <d v="2017-12-01T00:00:00"/>
    <m/>
    <m/>
    <m/>
    <x v="4"/>
    <x v="0"/>
    <x v="0"/>
    <x v="0"/>
  </r>
  <r>
    <x v="6"/>
    <x v="6"/>
    <x v="6"/>
    <x v="1"/>
    <x v="5"/>
    <x v="2"/>
    <x v="0"/>
    <x v="0"/>
    <n v="5"/>
    <d v="2019-06-24T00:00:00"/>
    <m/>
    <m/>
    <m/>
    <x v="5"/>
    <x v="0"/>
    <x v="0"/>
    <x v="0"/>
  </r>
  <r>
    <x v="7"/>
    <x v="7"/>
    <x v="7"/>
    <x v="0"/>
    <x v="6"/>
    <x v="4"/>
    <x v="1"/>
    <x v="0"/>
    <n v="5"/>
    <d v="2020-01-06T00:00:00"/>
    <m/>
    <m/>
    <m/>
    <x v="6"/>
    <x v="0"/>
    <x v="0"/>
    <x v="0"/>
  </r>
  <r>
    <x v="8"/>
    <x v="8"/>
    <x v="8"/>
    <x v="0"/>
    <x v="7"/>
    <x v="5"/>
    <x v="1"/>
    <x v="3"/>
    <n v="4"/>
    <d v="2021-04-19T00:00:00"/>
    <m/>
    <m/>
    <m/>
    <x v="7"/>
    <x v="0"/>
    <x v="0"/>
    <x v="0"/>
  </r>
  <r>
    <x v="9"/>
    <x v="9"/>
    <x v="9"/>
    <x v="0"/>
    <x v="8"/>
    <x v="6"/>
    <x v="0"/>
    <x v="0"/>
    <n v="5"/>
    <d v="2017-01-09T00:00:00"/>
    <m/>
    <m/>
    <m/>
    <x v="8"/>
    <x v="0"/>
    <x v="0"/>
    <x v="0"/>
  </r>
  <r>
    <x v="10"/>
    <x v="10"/>
    <x v="10"/>
    <x v="1"/>
    <x v="9"/>
    <x v="6"/>
    <x v="0"/>
    <x v="0"/>
    <n v="5"/>
    <d v="2019-03-05T00:00:00"/>
    <m/>
    <m/>
    <m/>
    <x v="9"/>
    <x v="0"/>
    <x v="0"/>
    <x v="0"/>
  </r>
  <r>
    <x v="11"/>
    <x v="11"/>
    <x v="11"/>
    <x v="1"/>
    <x v="10"/>
    <x v="1"/>
    <x v="1"/>
    <x v="0"/>
    <n v="5"/>
    <d v="2018-03-30T00:00:00"/>
    <m/>
    <m/>
    <m/>
    <x v="10"/>
    <x v="0"/>
    <x v="0"/>
    <x v="0"/>
  </r>
  <r>
    <x v="12"/>
    <x v="12"/>
    <x v="12"/>
    <x v="0"/>
    <x v="11"/>
    <x v="6"/>
    <x v="1"/>
    <x v="3"/>
    <n v="4"/>
    <d v="2019-05-27T00:00:00"/>
    <m/>
    <m/>
    <m/>
    <x v="11"/>
    <x v="0"/>
    <x v="0"/>
    <x v="0"/>
  </r>
  <r>
    <x v="13"/>
    <x v="13"/>
    <x v="13"/>
    <x v="1"/>
    <x v="2"/>
    <x v="0"/>
    <x v="1"/>
    <x v="2"/>
    <n v="3"/>
    <d v="2020-03-23T00:00:00"/>
    <m/>
    <m/>
    <m/>
    <x v="12"/>
    <x v="0"/>
    <x v="0"/>
    <x v="0"/>
  </r>
  <r>
    <x v="14"/>
    <x v="14"/>
    <x v="14"/>
    <x v="0"/>
    <x v="8"/>
    <x v="6"/>
    <x v="0"/>
    <x v="0"/>
    <n v="5"/>
    <d v="2016-12-01T00:00:00"/>
    <m/>
    <s v="Maternité"/>
    <d v="2021-05-10T00:00:00"/>
    <x v="13"/>
    <x v="1"/>
    <x v="0"/>
    <x v="1"/>
  </r>
  <r>
    <x v="15"/>
    <x v="15"/>
    <x v="15"/>
    <x v="0"/>
    <x v="12"/>
    <x v="2"/>
    <x v="1"/>
    <x v="0"/>
    <n v="5"/>
    <d v="2018-02-05T00:00:00"/>
    <m/>
    <s v="Maternité"/>
    <d v="2021-03-08T00:00:00"/>
    <x v="14"/>
    <x v="1"/>
    <x v="0"/>
    <x v="1"/>
  </r>
  <r>
    <x v="16"/>
    <x v="16"/>
    <x v="16"/>
    <x v="1"/>
    <x v="13"/>
    <x v="7"/>
    <x v="0"/>
    <x v="0"/>
    <n v="5"/>
    <d v="2018-02-05T00:00:00"/>
    <m/>
    <s v="Accident (tous types) &gt; 30 jours"/>
    <m/>
    <x v="1"/>
    <x v="0"/>
    <x v="0"/>
    <x v="0"/>
  </r>
  <r>
    <x v="17"/>
    <x v="17"/>
    <x v="17"/>
    <x v="0"/>
    <x v="14"/>
    <x v="3"/>
    <x v="1"/>
    <x v="2"/>
    <n v="3"/>
    <d v="2019-01-03T00:00:00"/>
    <m/>
    <m/>
    <m/>
    <x v="15"/>
    <x v="0"/>
    <x v="0"/>
    <x v="0"/>
  </r>
  <r>
    <x v="18"/>
    <x v="18"/>
    <x v="18"/>
    <x v="1"/>
    <x v="15"/>
    <x v="2"/>
    <x v="1"/>
    <x v="3"/>
    <n v="2"/>
    <d v="2017-05-22T00:00:00"/>
    <m/>
    <m/>
    <m/>
    <x v="16"/>
    <x v="1"/>
    <x v="0"/>
    <x v="1"/>
  </r>
  <r>
    <x v="19"/>
    <x v="19"/>
    <x v="19"/>
    <x v="1"/>
    <x v="16"/>
    <x v="8"/>
    <x v="0"/>
    <x v="0"/>
    <n v="5"/>
    <d v="2017-02-06T00:00:00"/>
    <m/>
    <m/>
    <m/>
    <x v="17"/>
    <x v="0"/>
    <x v="0"/>
    <x v="0"/>
  </r>
  <r>
    <x v="20"/>
    <x v="20"/>
    <x v="20"/>
    <x v="1"/>
    <x v="17"/>
    <x v="5"/>
    <x v="3"/>
    <x v="0"/>
    <n v="5"/>
    <d v="2020-09-07T00:00:00"/>
    <m/>
    <m/>
    <m/>
    <x v="18"/>
    <x v="0"/>
    <x v="0"/>
    <x v="0"/>
  </r>
  <r>
    <x v="21"/>
    <x v="21"/>
    <x v="21"/>
    <x v="0"/>
    <x v="18"/>
    <x v="6"/>
    <x v="0"/>
    <x v="0"/>
    <n v="5"/>
    <d v="2017-04-03T00:00:00"/>
    <m/>
    <m/>
    <m/>
    <x v="19"/>
    <x v="0"/>
    <x v="0"/>
    <x v="0"/>
  </r>
  <r>
    <x v="22"/>
    <x v="22"/>
    <x v="22"/>
    <x v="1"/>
    <x v="19"/>
    <x v="1"/>
    <x v="0"/>
    <x v="0"/>
    <n v="5"/>
    <d v="2016-01-04T00:00:00"/>
    <m/>
    <m/>
    <m/>
    <x v="20"/>
    <x v="1"/>
    <x v="0"/>
    <x v="1"/>
  </r>
  <r>
    <x v="23"/>
    <x v="23"/>
    <x v="23"/>
    <x v="1"/>
    <x v="20"/>
    <x v="1"/>
    <x v="1"/>
    <x v="3"/>
    <n v="4"/>
    <d v="2021-01-04T00:00:00"/>
    <m/>
    <m/>
    <m/>
    <x v="21"/>
    <x v="0"/>
    <x v="0"/>
    <x v="0"/>
  </r>
  <r>
    <x v="24"/>
    <x v="24"/>
    <x v="24"/>
    <x v="1"/>
    <x v="3"/>
    <x v="2"/>
    <x v="1"/>
    <x v="0"/>
    <n v="5"/>
    <d v="2019-02-04T00:00:00"/>
    <m/>
    <s v="Accident (tous types) &gt; 30 jours"/>
    <m/>
    <x v="1"/>
    <x v="0"/>
    <x v="0"/>
    <x v="0"/>
  </r>
  <r>
    <x v="25"/>
    <x v="25"/>
    <x v="25"/>
    <x v="0"/>
    <x v="21"/>
    <x v="1"/>
    <x v="2"/>
    <x v="0"/>
    <n v="5"/>
    <d v="2020-06-01T00:00:00"/>
    <m/>
    <m/>
    <m/>
    <x v="22"/>
    <x v="0"/>
    <x v="0"/>
    <x v="0"/>
  </r>
  <r>
    <x v="26"/>
    <x v="26"/>
    <x v="26"/>
    <x v="1"/>
    <x v="3"/>
    <x v="4"/>
    <x v="2"/>
    <x v="0"/>
    <n v="5"/>
    <d v="2019-10-01T00:00:00"/>
    <m/>
    <s v="Maladie professionnelle"/>
    <d v="2021-06-07T00:00:00"/>
    <x v="23"/>
    <x v="0"/>
    <x v="0"/>
    <x v="0"/>
  </r>
  <r>
    <x v="27"/>
    <x v="27"/>
    <x v="27"/>
    <x v="0"/>
    <x v="13"/>
    <x v="4"/>
    <x v="3"/>
    <x v="0"/>
    <n v="5"/>
    <d v="2018-03-05T00:00:00"/>
    <m/>
    <s v="Maternité"/>
    <d v="2021-05-10T00:00:00"/>
    <x v="13"/>
    <x v="1"/>
    <x v="0"/>
    <x v="1"/>
  </r>
  <r>
    <x v="28"/>
    <x v="28"/>
    <x v="28"/>
    <x v="1"/>
    <x v="22"/>
    <x v="1"/>
    <x v="2"/>
    <x v="0"/>
    <n v="5"/>
    <d v="2018-02-01T00:00:00"/>
    <m/>
    <s v="Maladie professionnelle"/>
    <d v="2021-05-11T00:00:00"/>
    <x v="24"/>
    <x v="1"/>
    <x v="0"/>
    <x v="1"/>
  </r>
  <r>
    <x v="29"/>
    <x v="29"/>
    <x v="29"/>
    <x v="1"/>
    <x v="3"/>
    <x v="1"/>
    <x v="1"/>
    <x v="2"/>
    <n v="3"/>
    <d v="2020-12-15T00:00:00"/>
    <m/>
    <m/>
    <m/>
    <x v="25"/>
    <x v="0"/>
    <x v="0"/>
    <x v="0"/>
  </r>
  <r>
    <x v="30"/>
    <x v="30"/>
    <x v="30"/>
    <x v="1"/>
    <x v="23"/>
    <x v="0"/>
    <x v="1"/>
    <x v="3"/>
    <n v="2"/>
    <d v="2018-12-03T00:00:00"/>
    <m/>
    <m/>
    <m/>
    <x v="26"/>
    <x v="1"/>
    <x v="0"/>
    <x v="1"/>
  </r>
  <r>
    <x v="31"/>
    <x v="31"/>
    <x v="31"/>
    <x v="1"/>
    <x v="24"/>
    <x v="2"/>
    <x v="2"/>
    <x v="0"/>
    <n v="5"/>
    <d v="2019-09-03T00:00:00"/>
    <m/>
    <m/>
    <m/>
    <x v="27"/>
    <x v="0"/>
    <x v="0"/>
    <x v="0"/>
  </r>
  <r>
    <x v="32"/>
    <x v="32"/>
    <x v="32"/>
    <x v="1"/>
    <x v="25"/>
    <x v="1"/>
    <x v="0"/>
    <x v="0"/>
    <n v="5"/>
    <d v="2016-11-03T00:00:00"/>
    <m/>
    <m/>
    <m/>
    <x v="28"/>
    <x v="0"/>
    <x v="0"/>
    <x v="0"/>
  </r>
  <r>
    <x v="33"/>
    <x v="33"/>
    <x v="33"/>
    <x v="1"/>
    <x v="26"/>
    <x v="1"/>
    <x v="1"/>
    <x v="3"/>
    <n v="4"/>
    <d v="2020-01-09T00:00:00"/>
    <m/>
    <m/>
    <m/>
    <x v="29"/>
    <x v="0"/>
    <x v="0"/>
    <x v="0"/>
  </r>
  <r>
    <x v="34"/>
    <x v="34"/>
    <x v="34"/>
    <x v="0"/>
    <x v="27"/>
    <x v="5"/>
    <x v="2"/>
    <x v="0"/>
    <n v="5"/>
    <d v="2020-11-23T00:00:00"/>
    <m/>
    <m/>
    <m/>
    <x v="30"/>
    <x v="0"/>
    <x v="0"/>
    <x v="0"/>
  </r>
  <r>
    <x v="35"/>
    <x v="35"/>
    <x v="35"/>
    <x v="1"/>
    <x v="28"/>
    <x v="5"/>
    <x v="0"/>
    <x v="0"/>
    <n v="5"/>
    <d v="2016-02-18T00:00:00"/>
    <m/>
    <m/>
    <m/>
    <x v="31"/>
    <x v="1"/>
    <x v="0"/>
    <x v="1"/>
  </r>
  <r>
    <x v="36"/>
    <x v="36"/>
    <x v="36"/>
    <x v="1"/>
    <x v="13"/>
    <x v="6"/>
    <x v="1"/>
    <x v="3"/>
    <n v="2"/>
    <d v="2020-12-18T00:00:00"/>
    <m/>
    <m/>
    <m/>
    <x v="32"/>
    <x v="0"/>
    <x v="0"/>
    <x v="0"/>
  </r>
  <r>
    <x v="37"/>
    <x v="37"/>
    <x v="37"/>
    <x v="1"/>
    <x v="29"/>
    <x v="7"/>
    <x v="1"/>
    <x v="2"/>
    <n v="3"/>
    <d v="2020-12-04T00:00:00"/>
    <m/>
    <s v="Maladie professionnelle"/>
    <d v="2021-05-31T00:00:00"/>
    <x v="33"/>
    <x v="0"/>
    <x v="1"/>
    <x v="1"/>
  </r>
  <r>
    <x v="38"/>
    <x v="38"/>
    <x v="38"/>
    <x v="1"/>
    <x v="30"/>
    <x v="2"/>
    <x v="1"/>
    <x v="0"/>
    <n v="5"/>
    <d v="2018-02-05T00:00:00"/>
    <m/>
    <s v="Maladie professionnelle"/>
    <m/>
    <x v="1"/>
    <x v="0"/>
    <x v="0"/>
    <x v="0"/>
  </r>
  <r>
    <x v="39"/>
    <x v="39"/>
    <x v="39"/>
    <x v="0"/>
    <x v="2"/>
    <x v="8"/>
    <x v="2"/>
    <x v="0"/>
    <n v="5"/>
    <d v="2019-05-06T00:00:00"/>
    <m/>
    <m/>
    <m/>
    <x v="34"/>
    <x v="0"/>
    <x v="0"/>
    <x v="0"/>
  </r>
  <r>
    <x v="40"/>
    <x v="40"/>
    <x v="40"/>
    <x v="1"/>
    <x v="31"/>
    <x v="6"/>
    <x v="1"/>
    <x v="0"/>
    <n v="5"/>
    <d v="2020-10-05T00:00:00"/>
    <m/>
    <m/>
    <m/>
    <x v="35"/>
    <x v="0"/>
    <x v="0"/>
    <x v="0"/>
  </r>
  <r>
    <x v="41"/>
    <x v="41"/>
    <x v="41"/>
    <x v="0"/>
    <x v="7"/>
    <x v="9"/>
    <x v="1"/>
    <x v="3"/>
    <n v="2"/>
    <d v="2021-04-19T00:00:00"/>
    <m/>
    <m/>
    <m/>
    <x v="36"/>
    <x v="0"/>
    <x v="0"/>
    <x v="0"/>
  </r>
  <r>
    <x v="42"/>
    <x v="42"/>
    <x v="42"/>
    <x v="0"/>
    <x v="32"/>
    <x v="4"/>
    <x v="0"/>
    <x v="0"/>
    <n v="5"/>
    <d v="2019-02-26T00:00:00"/>
    <m/>
    <m/>
    <m/>
    <x v="37"/>
    <x v="0"/>
    <x v="0"/>
    <x v="0"/>
  </r>
  <r>
    <x v="43"/>
    <x v="43"/>
    <x v="43"/>
    <x v="1"/>
    <x v="33"/>
    <x v="1"/>
    <x v="2"/>
    <x v="0"/>
    <n v="5"/>
    <d v="2018-11-05T00:00:00"/>
    <m/>
    <m/>
    <m/>
    <x v="38"/>
    <x v="0"/>
    <x v="0"/>
    <x v="0"/>
  </r>
  <r>
    <x v="44"/>
    <x v="44"/>
    <x v="44"/>
    <x v="1"/>
    <x v="26"/>
    <x v="9"/>
    <x v="2"/>
    <x v="0"/>
    <n v="5"/>
    <d v="2019-02-05T00:00:00"/>
    <m/>
    <m/>
    <m/>
    <x v="39"/>
    <x v="0"/>
    <x v="0"/>
    <x v="0"/>
  </r>
  <r>
    <x v="45"/>
    <x v="45"/>
    <x v="45"/>
    <x v="0"/>
    <x v="34"/>
    <x v="9"/>
    <x v="0"/>
    <x v="2"/>
    <n v="3"/>
    <d v="2019-08-05T00:00:00"/>
    <m/>
    <s v="Maternité"/>
    <m/>
    <x v="1"/>
    <x v="0"/>
    <x v="0"/>
    <x v="0"/>
  </r>
  <r>
    <x v="46"/>
    <x v="46"/>
    <x v="46"/>
    <x v="1"/>
    <x v="35"/>
    <x v="3"/>
    <x v="1"/>
    <x v="0"/>
    <n v="5"/>
    <d v="2020-02-24T00:00:00"/>
    <m/>
    <s v="Maladie professionnelle"/>
    <d v="2021-05-03T00:00:00"/>
    <x v="40"/>
    <x v="1"/>
    <x v="0"/>
    <x v="1"/>
  </r>
  <r>
    <x v="47"/>
    <x v="47"/>
    <x v="47"/>
    <x v="0"/>
    <x v="30"/>
    <x v="0"/>
    <x v="2"/>
    <x v="0"/>
    <n v="5"/>
    <d v="2019-05-20T00:00:00"/>
    <m/>
    <m/>
    <m/>
    <x v="41"/>
    <x v="0"/>
    <x v="0"/>
    <x v="0"/>
  </r>
  <r>
    <x v="48"/>
    <x v="48"/>
    <x v="48"/>
    <x v="0"/>
    <x v="36"/>
    <x v="1"/>
    <x v="1"/>
    <x v="0"/>
    <n v="5"/>
    <d v="2017-10-16T00:00:00"/>
    <m/>
    <m/>
    <m/>
    <x v="42"/>
    <x v="0"/>
    <x v="0"/>
    <x v="0"/>
  </r>
  <r>
    <x v="49"/>
    <x v="49"/>
    <x v="49"/>
    <x v="1"/>
    <x v="31"/>
    <x v="6"/>
    <x v="2"/>
    <x v="0"/>
    <n v="5"/>
    <d v="2020-10-05T00:00:00"/>
    <m/>
    <m/>
    <m/>
    <x v="35"/>
    <x v="0"/>
    <x v="0"/>
    <x v="0"/>
  </r>
  <r>
    <x v="50"/>
    <x v="50"/>
    <x v="50"/>
    <x v="0"/>
    <x v="3"/>
    <x v="4"/>
    <x v="2"/>
    <x v="0"/>
    <n v="5"/>
    <d v="2019-02-25T00:00:00"/>
    <m/>
    <m/>
    <m/>
    <x v="43"/>
    <x v="0"/>
    <x v="0"/>
    <x v="0"/>
  </r>
  <r>
    <x v="51"/>
    <x v="51"/>
    <x v="51"/>
    <x v="1"/>
    <x v="37"/>
    <x v="1"/>
    <x v="1"/>
    <x v="0"/>
    <n v="5"/>
    <d v="2017-02-06T00:00:00"/>
    <m/>
    <s v="Maladie &gt; 30 jours"/>
    <m/>
    <x v="1"/>
    <x v="0"/>
    <x v="0"/>
    <x v="0"/>
  </r>
  <r>
    <x v="52"/>
    <x v="52"/>
    <x v="52"/>
    <x v="1"/>
    <x v="38"/>
    <x v="2"/>
    <x v="1"/>
    <x v="3"/>
    <n v="2"/>
    <d v="2021-01-04T00:00:00"/>
    <m/>
    <m/>
    <m/>
    <x v="44"/>
    <x v="0"/>
    <x v="0"/>
    <x v="0"/>
  </r>
  <r>
    <x v="53"/>
    <x v="53"/>
    <x v="53"/>
    <x v="1"/>
    <x v="39"/>
    <x v="6"/>
    <x v="0"/>
    <x v="0"/>
    <n v="5"/>
    <d v="2019-10-03T00:00:00"/>
    <m/>
    <m/>
    <m/>
    <x v="45"/>
    <x v="0"/>
    <x v="0"/>
    <x v="0"/>
  </r>
  <r>
    <x v="54"/>
    <x v="54"/>
    <x v="54"/>
    <x v="0"/>
    <x v="40"/>
    <x v="7"/>
    <x v="0"/>
    <x v="0"/>
    <n v="5"/>
    <d v="2020-11-23T00:00:00"/>
    <m/>
    <m/>
    <m/>
    <x v="30"/>
    <x v="0"/>
    <x v="0"/>
    <x v="0"/>
  </r>
  <r>
    <x v="55"/>
    <x v="55"/>
    <x v="55"/>
    <x v="1"/>
    <x v="41"/>
    <x v="9"/>
    <x v="1"/>
    <x v="2"/>
    <n v="3"/>
    <d v="2019-07-02T00:00:00"/>
    <m/>
    <m/>
    <m/>
    <x v="46"/>
    <x v="0"/>
    <x v="0"/>
    <x v="0"/>
  </r>
  <r>
    <x v="56"/>
    <x v="56"/>
    <x v="56"/>
    <x v="0"/>
    <x v="11"/>
    <x v="4"/>
    <x v="2"/>
    <x v="0"/>
    <n v="5"/>
    <d v="2019-07-08T00:00:00"/>
    <m/>
    <m/>
    <m/>
    <x v="47"/>
    <x v="0"/>
    <x v="0"/>
    <x v="0"/>
  </r>
  <r>
    <x v="57"/>
    <x v="57"/>
    <x v="57"/>
    <x v="0"/>
    <x v="42"/>
    <x v="6"/>
    <x v="1"/>
    <x v="0"/>
    <n v="5"/>
    <d v="2021-02-01T00:00:00"/>
    <m/>
    <m/>
    <m/>
    <x v="48"/>
    <x v="0"/>
    <x v="0"/>
    <x v="0"/>
  </r>
  <r>
    <x v="58"/>
    <x v="58"/>
    <x v="58"/>
    <x v="1"/>
    <x v="24"/>
    <x v="7"/>
    <x v="1"/>
    <x v="2"/>
    <n v="3"/>
    <d v="2019-06-11T00:00:00"/>
    <m/>
    <s v="Accident (tous types) &gt; 30 jours"/>
    <m/>
    <x v="1"/>
    <x v="0"/>
    <x v="0"/>
    <x v="0"/>
  </r>
  <r>
    <x v="59"/>
    <x v="59"/>
    <x v="59"/>
    <x v="0"/>
    <x v="13"/>
    <x v="8"/>
    <x v="3"/>
    <x v="3"/>
    <n v="4"/>
    <d v="2018-02-05T00:00:00"/>
    <m/>
    <s v="Maladie &gt; 30 jours"/>
    <d v="2021-04-19T00:00:00"/>
    <x v="49"/>
    <x v="1"/>
    <x v="0"/>
    <x v="1"/>
  </r>
  <r>
    <x v="60"/>
    <x v="60"/>
    <x v="60"/>
    <x v="0"/>
    <x v="33"/>
    <x v="1"/>
    <x v="1"/>
    <x v="0"/>
    <n v="5"/>
    <d v="2018-11-05T00:00:00"/>
    <m/>
    <s v="Maladie &gt; 30 jours"/>
    <m/>
    <x v="1"/>
    <x v="0"/>
    <x v="0"/>
    <x v="0"/>
  </r>
  <r>
    <x v="61"/>
    <x v="61"/>
    <x v="61"/>
    <x v="1"/>
    <x v="43"/>
    <x v="1"/>
    <x v="1"/>
    <x v="3"/>
    <n v="4"/>
    <d v="2019-04-09T00:00:00"/>
    <m/>
    <m/>
    <m/>
    <x v="50"/>
    <x v="0"/>
    <x v="0"/>
    <x v="0"/>
  </r>
  <r>
    <x v="62"/>
    <x v="62"/>
    <x v="62"/>
    <x v="1"/>
    <x v="1"/>
    <x v="5"/>
    <x v="1"/>
    <x v="1"/>
    <m/>
    <m/>
    <m/>
    <m/>
    <m/>
    <x v="1"/>
    <x v="0"/>
    <x v="0"/>
    <x v="0"/>
  </r>
  <r>
    <x v="63"/>
    <x v="63"/>
    <x v="63"/>
    <x v="1"/>
    <x v="44"/>
    <x v="5"/>
    <x v="0"/>
    <x v="0"/>
    <n v="5"/>
    <d v="2018-06-12T00:00:00"/>
    <m/>
    <m/>
    <m/>
    <x v="51"/>
    <x v="0"/>
    <x v="0"/>
    <x v="0"/>
  </r>
  <r>
    <x v="64"/>
    <x v="64"/>
    <x v="64"/>
    <x v="1"/>
    <x v="45"/>
    <x v="4"/>
    <x v="0"/>
    <x v="0"/>
    <n v="5"/>
    <d v="2020-12-14T00:00:00"/>
    <m/>
    <s v="Maladie &gt; 30 jours"/>
    <d v="2021-05-17T00:00:00"/>
    <x v="52"/>
    <x v="0"/>
    <x v="1"/>
    <x v="1"/>
  </r>
  <r>
    <x v="65"/>
    <x v="65"/>
    <x v="65"/>
    <x v="1"/>
    <x v="44"/>
    <x v="4"/>
    <x v="0"/>
    <x v="0"/>
    <n v="5"/>
    <d v="2019-12-09T00:00:00"/>
    <m/>
    <m/>
    <m/>
    <x v="53"/>
    <x v="0"/>
    <x v="0"/>
    <x v="0"/>
  </r>
  <r>
    <x v="66"/>
    <x v="66"/>
    <x v="66"/>
    <x v="0"/>
    <x v="25"/>
    <x v="2"/>
    <x v="2"/>
    <x v="0"/>
    <n v="5"/>
    <d v="2016-10-03T00:00:00"/>
    <m/>
    <s v="Accident (tous types) &gt; 30 jours"/>
    <d v="2021-05-07T00:00:00"/>
    <x v="54"/>
    <x v="1"/>
    <x v="0"/>
    <x v="1"/>
  </r>
  <r>
    <x v="67"/>
    <x v="67"/>
    <x v="67"/>
    <x v="1"/>
    <x v="32"/>
    <x v="3"/>
    <x v="0"/>
    <x v="0"/>
    <n v="5"/>
    <d v="2016-03-26T00:00:00"/>
    <m/>
    <m/>
    <m/>
    <x v="55"/>
    <x v="1"/>
    <x v="0"/>
    <x v="1"/>
  </r>
  <r>
    <x v="68"/>
    <x v="68"/>
    <x v="68"/>
    <x v="1"/>
    <x v="46"/>
    <x v="1"/>
    <x v="1"/>
    <x v="0"/>
    <n v="5"/>
    <d v="2020-04-13T00:00:00"/>
    <m/>
    <m/>
    <m/>
    <x v="56"/>
    <x v="0"/>
    <x v="0"/>
    <x v="0"/>
  </r>
  <r>
    <x v="69"/>
    <x v="69"/>
    <x v="69"/>
    <x v="0"/>
    <x v="41"/>
    <x v="6"/>
    <x v="1"/>
    <x v="2"/>
    <n v="3"/>
    <d v="2019-11-04T00:00:00"/>
    <m/>
    <m/>
    <m/>
    <x v="57"/>
    <x v="0"/>
    <x v="0"/>
    <x v="0"/>
  </r>
  <r>
    <x v="70"/>
    <x v="70"/>
    <x v="70"/>
    <x v="0"/>
    <x v="47"/>
    <x v="3"/>
    <x v="0"/>
    <x v="0"/>
    <n v="5"/>
    <d v="2020-04-06T00:00:00"/>
    <m/>
    <s v="Maternité"/>
    <d v="2020-07-08T00:00:00"/>
    <x v="58"/>
    <x v="1"/>
    <x v="0"/>
    <x v="1"/>
  </r>
  <r>
    <x v="71"/>
    <x v="71"/>
    <x v="71"/>
    <x v="1"/>
    <x v="42"/>
    <x v="5"/>
    <x v="1"/>
    <x v="2"/>
    <n v="3"/>
    <d v="2020-02-03T00:00:00"/>
    <m/>
    <m/>
    <m/>
    <x v="59"/>
    <x v="0"/>
    <x v="0"/>
    <x v="0"/>
  </r>
  <r>
    <x v="72"/>
    <x v="72"/>
    <x v="72"/>
    <x v="0"/>
    <x v="48"/>
    <x v="1"/>
    <x v="1"/>
    <x v="0"/>
    <n v="5"/>
    <d v="2016-06-29T00:00:00"/>
    <m/>
    <s v="Maladie &gt; 30 jours"/>
    <d v="2021-05-17T00:00:00"/>
    <x v="52"/>
    <x v="0"/>
    <x v="1"/>
    <x v="1"/>
  </r>
  <r>
    <x v="73"/>
    <x v="73"/>
    <x v="73"/>
    <x v="1"/>
    <x v="31"/>
    <x v="4"/>
    <x v="1"/>
    <x v="0"/>
    <n v="5"/>
    <d v="2020-10-01T00:00:00"/>
    <m/>
    <m/>
    <m/>
    <x v="60"/>
    <x v="0"/>
    <x v="0"/>
    <x v="0"/>
  </r>
  <r>
    <x v="74"/>
    <x v="74"/>
    <x v="74"/>
    <x v="1"/>
    <x v="29"/>
    <x v="3"/>
    <x v="2"/>
    <x v="3"/>
    <n v="4"/>
    <d v="2018-11-15T00:00:00"/>
    <m/>
    <m/>
    <m/>
    <x v="61"/>
    <x v="0"/>
    <x v="0"/>
    <x v="0"/>
  </r>
  <r>
    <x v="75"/>
    <x v="75"/>
    <x v="75"/>
    <x v="1"/>
    <x v="49"/>
    <x v="9"/>
    <x v="1"/>
    <x v="0"/>
    <n v="5"/>
    <d v="2021-02-08T00:00:00"/>
    <m/>
    <m/>
    <m/>
    <x v="62"/>
    <x v="0"/>
    <x v="0"/>
    <x v="0"/>
  </r>
  <r>
    <x v="76"/>
    <x v="76"/>
    <x v="76"/>
    <x v="1"/>
    <x v="47"/>
    <x v="8"/>
    <x v="0"/>
    <x v="0"/>
    <n v="5"/>
    <d v="2020-01-20T00:00:00"/>
    <m/>
    <m/>
    <m/>
    <x v="63"/>
    <x v="0"/>
    <x v="0"/>
    <x v="0"/>
  </r>
  <r>
    <x v="77"/>
    <x v="77"/>
    <x v="77"/>
    <x v="1"/>
    <x v="50"/>
    <x v="6"/>
    <x v="0"/>
    <x v="0"/>
    <n v="5"/>
    <d v="2018-12-03T00:00:00"/>
    <m/>
    <m/>
    <m/>
    <x v="64"/>
    <x v="0"/>
    <x v="0"/>
    <x v="0"/>
  </r>
  <r>
    <x v="78"/>
    <x v="78"/>
    <x v="78"/>
    <x v="0"/>
    <x v="42"/>
    <x v="4"/>
    <x v="1"/>
    <x v="2"/>
    <n v="3"/>
    <d v="2019-04-06T00:00:00"/>
    <m/>
    <m/>
    <m/>
    <x v="65"/>
    <x v="0"/>
    <x v="0"/>
    <x v="0"/>
  </r>
  <r>
    <x v="79"/>
    <x v="79"/>
    <x v="79"/>
    <x v="1"/>
    <x v="15"/>
    <x v="4"/>
    <x v="1"/>
    <x v="0"/>
    <n v="5"/>
    <d v="2019-10-07T00:00:00"/>
    <m/>
    <s v="Maladie &gt; 30 jours"/>
    <m/>
    <x v="1"/>
    <x v="0"/>
    <x v="0"/>
    <x v="0"/>
  </r>
  <r>
    <x v="80"/>
    <x v="80"/>
    <x v="80"/>
    <x v="0"/>
    <x v="12"/>
    <x v="3"/>
    <x v="2"/>
    <x v="2"/>
    <n v="3"/>
    <d v="2020-09-01T00:00:00"/>
    <m/>
    <m/>
    <m/>
    <x v="66"/>
    <x v="0"/>
    <x v="0"/>
    <x v="0"/>
  </r>
  <r>
    <x v="81"/>
    <x v="81"/>
    <x v="81"/>
    <x v="0"/>
    <x v="51"/>
    <x v="1"/>
    <x v="2"/>
    <x v="2"/>
    <n v="3"/>
    <d v="2018-11-15T00:00:00"/>
    <m/>
    <m/>
    <m/>
    <x v="67"/>
    <x v="0"/>
    <x v="0"/>
    <x v="0"/>
  </r>
  <r>
    <x v="82"/>
    <x v="82"/>
    <x v="82"/>
    <x v="1"/>
    <x v="35"/>
    <x v="0"/>
    <x v="1"/>
    <x v="3"/>
    <n v="4"/>
    <d v="2018-12-03T00:00:00"/>
    <m/>
    <m/>
    <m/>
    <x v="68"/>
    <x v="0"/>
    <x v="0"/>
    <x v="0"/>
  </r>
  <r>
    <x v="83"/>
    <x v="83"/>
    <x v="83"/>
    <x v="0"/>
    <x v="52"/>
    <x v="6"/>
    <x v="1"/>
    <x v="3"/>
    <n v="2"/>
    <d v="2020-05-04T00:00:00"/>
    <m/>
    <m/>
    <m/>
    <x v="69"/>
    <x v="0"/>
    <x v="0"/>
    <x v="0"/>
  </r>
  <r>
    <x v="84"/>
    <x v="84"/>
    <x v="84"/>
    <x v="1"/>
    <x v="0"/>
    <x v="1"/>
    <x v="0"/>
    <x v="0"/>
    <n v="5"/>
    <d v="2020-02-03T00:00:00"/>
    <m/>
    <m/>
    <m/>
    <x v="2"/>
    <x v="0"/>
    <x v="0"/>
    <x v="0"/>
  </r>
  <r>
    <x v="85"/>
    <x v="85"/>
    <x v="85"/>
    <x v="0"/>
    <x v="53"/>
    <x v="2"/>
    <x v="0"/>
    <x v="0"/>
    <n v="5"/>
    <d v="2021-09-01T00:00:00"/>
    <m/>
    <m/>
    <m/>
    <x v="70"/>
    <x v="0"/>
    <x v="0"/>
    <x v="0"/>
  </r>
  <r>
    <x v="86"/>
    <x v="86"/>
    <x v="86"/>
    <x v="1"/>
    <x v="35"/>
    <x v="5"/>
    <x v="1"/>
    <x v="2"/>
    <n v="3"/>
    <d v="2020-01-06T00:00:00"/>
    <m/>
    <m/>
    <m/>
    <x v="71"/>
    <x v="0"/>
    <x v="0"/>
    <x v="0"/>
  </r>
  <r>
    <x v="87"/>
    <x v="87"/>
    <x v="87"/>
    <x v="1"/>
    <x v="5"/>
    <x v="0"/>
    <x v="0"/>
    <x v="0"/>
    <n v="5"/>
    <d v="2020-01-06T00:00:00"/>
    <m/>
    <m/>
    <m/>
    <x v="6"/>
    <x v="0"/>
    <x v="0"/>
    <x v="0"/>
  </r>
  <r>
    <x v="88"/>
    <x v="88"/>
    <x v="88"/>
    <x v="0"/>
    <x v="16"/>
    <x v="2"/>
    <x v="0"/>
    <x v="0"/>
    <n v="5"/>
    <d v="2017-02-06T00:00:00"/>
    <m/>
    <m/>
    <m/>
    <x v="17"/>
    <x v="0"/>
    <x v="0"/>
    <x v="0"/>
  </r>
  <r>
    <x v="89"/>
    <x v="89"/>
    <x v="3"/>
    <x v="1"/>
    <x v="45"/>
    <x v="0"/>
    <x v="2"/>
    <x v="0"/>
    <n v="5"/>
    <d v="2020-03-23T00:00:00"/>
    <d v="2021-01-04T00:00:00"/>
    <m/>
    <m/>
    <x v="20"/>
    <x v="1"/>
    <x v="0"/>
    <x v="1"/>
  </r>
  <r>
    <x v="90"/>
    <x v="90"/>
    <x v="89"/>
    <x v="1"/>
    <x v="43"/>
    <x v="1"/>
    <x v="1"/>
    <x v="2"/>
    <n v="3"/>
    <d v="2019-05-22T00:00:00"/>
    <m/>
    <s v="Maladie &gt; 30 jours"/>
    <m/>
    <x v="1"/>
    <x v="0"/>
    <x v="0"/>
    <x v="0"/>
  </r>
  <r>
    <x v="91"/>
    <x v="91"/>
    <x v="90"/>
    <x v="0"/>
    <x v="32"/>
    <x v="1"/>
    <x v="0"/>
    <x v="0"/>
    <n v="5"/>
    <d v="2017-09-04T00:00:00"/>
    <m/>
    <m/>
    <m/>
    <x v="72"/>
    <x v="0"/>
    <x v="0"/>
    <x v="0"/>
  </r>
  <r>
    <x v="92"/>
    <x v="92"/>
    <x v="91"/>
    <x v="0"/>
    <x v="22"/>
    <x v="9"/>
    <x v="1"/>
    <x v="2"/>
    <n v="3"/>
    <d v="2018-01-15T00:00:00"/>
    <m/>
    <m/>
    <m/>
    <x v="73"/>
    <x v="1"/>
    <x v="0"/>
    <x v="1"/>
  </r>
  <r>
    <x v="93"/>
    <x v="93"/>
    <x v="92"/>
    <x v="0"/>
    <x v="54"/>
    <x v="4"/>
    <x v="1"/>
    <x v="2"/>
    <n v="3"/>
    <d v="2018-07-03T00:00:00"/>
    <m/>
    <m/>
    <m/>
    <x v="74"/>
    <x v="0"/>
    <x v="0"/>
    <x v="0"/>
  </r>
  <r>
    <x v="94"/>
    <x v="94"/>
    <x v="93"/>
    <x v="0"/>
    <x v="34"/>
    <x v="2"/>
    <x v="0"/>
    <x v="0"/>
    <n v="5"/>
    <d v="2016-06-06T00:00:00"/>
    <m/>
    <m/>
    <m/>
    <x v="75"/>
    <x v="0"/>
    <x v="1"/>
    <x v="1"/>
  </r>
  <r>
    <x v="95"/>
    <x v="95"/>
    <x v="94"/>
    <x v="1"/>
    <x v="54"/>
    <x v="8"/>
    <x v="1"/>
    <x v="2"/>
    <n v="3"/>
    <d v="2018-07-03T00:00:00"/>
    <m/>
    <m/>
    <m/>
    <x v="74"/>
    <x v="0"/>
    <x v="0"/>
    <x v="0"/>
  </r>
  <r>
    <x v="96"/>
    <x v="96"/>
    <x v="51"/>
    <x v="1"/>
    <x v="50"/>
    <x v="7"/>
    <x v="0"/>
    <x v="0"/>
    <n v="5"/>
    <d v="2020-09-07T00:00:00"/>
    <m/>
    <m/>
    <m/>
    <x v="18"/>
    <x v="0"/>
    <x v="0"/>
    <x v="0"/>
  </r>
  <r>
    <x v="97"/>
    <x v="97"/>
    <x v="95"/>
    <x v="0"/>
    <x v="55"/>
    <x v="4"/>
    <x v="0"/>
    <x v="2"/>
    <n v="3"/>
    <d v="2020-07-21T00:00:00"/>
    <m/>
    <m/>
    <m/>
    <x v="76"/>
    <x v="0"/>
    <x v="0"/>
    <x v="0"/>
  </r>
  <r>
    <x v="98"/>
    <x v="98"/>
    <x v="58"/>
    <x v="1"/>
    <x v="20"/>
    <x v="1"/>
    <x v="2"/>
    <x v="0"/>
    <n v="5"/>
    <d v="2021-10-04T00:00:00"/>
    <m/>
    <m/>
    <m/>
    <x v="77"/>
    <x v="0"/>
    <x v="0"/>
    <x v="0"/>
  </r>
  <r>
    <x v="99"/>
    <x v="99"/>
    <x v="96"/>
    <x v="1"/>
    <x v="39"/>
    <x v="1"/>
    <x v="0"/>
    <x v="0"/>
    <n v="5"/>
    <d v="2018-11-12T00:00:00"/>
    <m/>
    <m/>
    <m/>
    <x v="78"/>
    <x v="0"/>
    <x v="0"/>
    <x v="0"/>
  </r>
  <r>
    <x v="100"/>
    <x v="100"/>
    <x v="97"/>
    <x v="0"/>
    <x v="24"/>
    <x v="8"/>
    <x v="2"/>
    <x v="0"/>
    <n v="5"/>
    <d v="2018-04-10T00:00:00"/>
    <m/>
    <m/>
    <m/>
    <x v="79"/>
    <x v="0"/>
    <x v="0"/>
    <x v="0"/>
  </r>
  <r>
    <x v="101"/>
    <x v="101"/>
    <x v="98"/>
    <x v="1"/>
    <x v="15"/>
    <x v="3"/>
    <x v="1"/>
    <x v="0"/>
    <n v="5"/>
    <d v="2019-10-07T00:00:00"/>
    <m/>
    <s v="Maladie &gt; 30 jours"/>
    <d v="2021-05-18T00:00:00"/>
    <x v="80"/>
    <x v="0"/>
    <x v="1"/>
    <x v="1"/>
  </r>
  <r>
    <x v="102"/>
    <x v="102"/>
    <x v="99"/>
    <x v="1"/>
    <x v="56"/>
    <x v="3"/>
    <x v="1"/>
    <x v="2"/>
    <n v="3"/>
    <d v="2020-01-01T00:00:00"/>
    <m/>
    <m/>
    <m/>
    <x v="81"/>
    <x v="0"/>
    <x v="0"/>
    <x v="0"/>
  </r>
  <r>
    <x v="103"/>
    <x v="103"/>
    <x v="100"/>
    <x v="1"/>
    <x v="30"/>
    <x v="8"/>
    <x v="1"/>
    <x v="0"/>
    <n v="5"/>
    <d v="2017-09-29T00:00:00"/>
    <m/>
    <m/>
    <m/>
    <x v="82"/>
    <x v="0"/>
    <x v="0"/>
    <x v="0"/>
  </r>
  <r>
    <x v="104"/>
    <x v="104"/>
    <x v="101"/>
    <x v="1"/>
    <x v="57"/>
    <x v="5"/>
    <x v="1"/>
    <x v="0"/>
    <n v="5"/>
    <d v="2017-01-09T00:00:00"/>
    <m/>
    <s v="Maladie &gt; 30 jours"/>
    <d v="2021-05-05T00:00:00"/>
    <x v="83"/>
    <x v="1"/>
    <x v="0"/>
    <x v="1"/>
  </r>
  <r>
    <x v="105"/>
    <x v="105"/>
    <x v="102"/>
    <x v="1"/>
    <x v="58"/>
    <x v="5"/>
    <x v="2"/>
    <x v="0"/>
    <n v="5"/>
    <d v="2018-02-19T00:00:00"/>
    <m/>
    <m/>
    <d v="2021-05-10T00:00:00"/>
    <x v="84"/>
    <x v="0"/>
    <x v="0"/>
    <x v="0"/>
  </r>
  <r>
    <x v="106"/>
    <x v="106"/>
    <x v="103"/>
    <x v="1"/>
    <x v="8"/>
    <x v="5"/>
    <x v="0"/>
    <x v="0"/>
    <n v="5"/>
    <d v="2018-09-24T00:00:00"/>
    <m/>
    <m/>
    <m/>
    <x v="85"/>
    <x v="0"/>
    <x v="0"/>
    <x v="0"/>
  </r>
  <r>
    <x v="107"/>
    <x v="107"/>
    <x v="79"/>
    <x v="1"/>
    <x v="24"/>
    <x v="6"/>
    <x v="1"/>
    <x v="2"/>
    <n v="3"/>
    <d v="2019-06-11T00:00:00"/>
    <m/>
    <m/>
    <m/>
    <x v="86"/>
    <x v="0"/>
    <x v="0"/>
    <x v="0"/>
  </r>
  <r>
    <x v="108"/>
    <x v="108"/>
    <x v="104"/>
    <x v="1"/>
    <x v="57"/>
    <x v="3"/>
    <x v="1"/>
    <x v="0"/>
    <n v="5"/>
    <d v="2019-02-08T00:00:00"/>
    <m/>
    <m/>
    <m/>
    <x v="87"/>
    <x v="0"/>
    <x v="0"/>
    <x v="0"/>
  </r>
  <r>
    <x v="109"/>
    <x v="109"/>
    <x v="105"/>
    <x v="1"/>
    <x v="20"/>
    <x v="6"/>
    <x v="1"/>
    <x v="2"/>
    <n v="3"/>
    <d v="2018-11-26T00:00:00"/>
    <m/>
    <m/>
    <m/>
    <x v="88"/>
    <x v="0"/>
    <x v="0"/>
    <x v="0"/>
  </r>
  <r>
    <x v="110"/>
    <x v="110"/>
    <x v="106"/>
    <x v="0"/>
    <x v="35"/>
    <x v="5"/>
    <x v="1"/>
    <x v="0"/>
    <n v="5"/>
    <d v="2020-02-03T00:00:00"/>
    <m/>
    <m/>
    <m/>
    <x v="2"/>
    <x v="0"/>
    <x v="0"/>
    <x v="0"/>
  </r>
  <r>
    <x v="111"/>
    <x v="111"/>
    <x v="107"/>
    <x v="1"/>
    <x v="30"/>
    <x v="2"/>
    <x v="1"/>
    <x v="3"/>
    <n v="4"/>
    <d v="2019-02-04T00:00:00"/>
    <m/>
    <m/>
    <m/>
    <x v="89"/>
    <x v="0"/>
    <x v="0"/>
    <x v="0"/>
  </r>
  <r>
    <x v="112"/>
    <x v="112"/>
    <x v="108"/>
    <x v="0"/>
    <x v="33"/>
    <x v="9"/>
    <x v="1"/>
    <x v="0"/>
    <n v="5"/>
    <d v="2018-03-05T00:00:00"/>
    <m/>
    <m/>
    <m/>
    <x v="90"/>
    <x v="0"/>
    <x v="0"/>
    <x v="0"/>
  </r>
  <r>
    <x v="113"/>
    <x v="113"/>
    <x v="109"/>
    <x v="0"/>
    <x v="53"/>
    <x v="0"/>
    <x v="0"/>
    <x v="0"/>
    <n v="5"/>
    <d v="2021-09-01T00:00:00"/>
    <m/>
    <m/>
    <m/>
    <x v="70"/>
    <x v="0"/>
    <x v="0"/>
    <x v="0"/>
  </r>
  <r>
    <x v="114"/>
    <x v="114"/>
    <x v="110"/>
    <x v="0"/>
    <x v="7"/>
    <x v="6"/>
    <x v="1"/>
    <x v="3"/>
    <n v="4"/>
    <d v="2021-04-19T00:00:00"/>
    <m/>
    <m/>
    <m/>
    <x v="7"/>
    <x v="0"/>
    <x v="0"/>
    <x v="0"/>
  </r>
  <r>
    <x v="115"/>
    <x v="115"/>
    <x v="111"/>
    <x v="1"/>
    <x v="41"/>
    <x v="0"/>
    <x v="3"/>
    <x v="2"/>
    <n v="3"/>
    <d v="2019-10-07T00:00:00"/>
    <m/>
    <m/>
    <m/>
    <x v="91"/>
    <x v="0"/>
    <x v="0"/>
    <x v="0"/>
  </r>
  <r>
    <x v="116"/>
    <x v="116"/>
    <x v="112"/>
    <x v="1"/>
    <x v="15"/>
    <x v="5"/>
    <x v="1"/>
    <x v="0"/>
    <n v="5"/>
    <d v="2019-10-01T00:00:00"/>
    <m/>
    <s v="Maladie professionnelle"/>
    <d v="2021-05-05T00:00:00"/>
    <x v="83"/>
    <x v="1"/>
    <x v="0"/>
    <x v="1"/>
  </r>
  <r>
    <x v="117"/>
    <x v="117"/>
    <x v="113"/>
    <x v="1"/>
    <x v="23"/>
    <x v="0"/>
    <x v="1"/>
    <x v="0"/>
    <n v="5"/>
    <d v="2018-11-05T00:00:00"/>
    <m/>
    <m/>
    <m/>
    <x v="38"/>
    <x v="0"/>
    <x v="0"/>
    <x v="0"/>
  </r>
  <r>
    <x v="118"/>
    <x v="118"/>
    <x v="114"/>
    <x v="1"/>
    <x v="59"/>
    <x v="0"/>
    <x v="1"/>
    <x v="2"/>
    <n v="3"/>
    <d v="2020-12-14T00:00:00"/>
    <m/>
    <m/>
    <m/>
    <x v="92"/>
    <x v="0"/>
    <x v="0"/>
    <x v="0"/>
  </r>
  <r>
    <x v="119"/>
    <x v="119"/>
    <x v="115"/>
    <x v="0"/>
    <x v="60"/>
    <x v="1"/>
    <x v="2"/>
    <x v="2"/>
    <n v="3"/>
    <d v="2020-10-05T00:00:00"/>
    <m/>
    <m/>
    <m/>
    <x v="93"/>
    <x v="0"/>
    <x v="0"/>
    <x v="0"/>
  </r>
  <r>
    <x v="120"/>
    <x v="120"/>
    <x v="116"/>
    <x v="1"/>
    <x v="38"/>
    <x v="3"/>
    <x v="2"/>
    <x v="0"/>
    <n v="5"/>
    <d v="2018-10-29T00:00:00"/>
    <m/>
    <m/>
    <m/>
    <x v="94"/>
    <x v="0"/>
    <x v="0"/>
    <x v="0"/>
  </r>
  <r>
    <x v="121"/>
    <x v="121"/>
    <x v="117"/>
    <x v="0"/>
    <x v="61"/>
    <x v="8"/>
    <x v="0"/>
    <x v="0"/>
    <n v="5"/>
    <d v="2017-05-17T00:00:00"/>
    <m/>
    <m/>
    <m/>
    <x v="95"/>
    <x v="0"/>
    <x v="0"/>
    <x v="0"/>
  </r>
  <r>
    <x v="122"/>
    <x v="122"/>
    <x v="118"/>
    <x v="1"/>
    <x v="2"/>
    <x v="1"/>
    <x v="2"/>
    <x v="0"/>
    <n v="5"/>
    <d v="2018-05-28T00:00:00"/>
    <m/>
    <m/>
    <m/>
    <x v="96"/>
    <x v="0"/>
    <x v="0"/>
    <x v="0"/>
  </r>
  <r>
    <x v="123"/>
    <x v="123"/>
    <x v="119"/>
    <x v="1"/>
    <x v="62"/>
    <x v="5"/>
    <x v="0"/>
    <x v="0"/>
    <n v="5"/>
    <d v="2019-05-06T00:00:00"/>
    <m/>
    <m/>
    <m/>
    <x v="34"/>
    <x v="0"/>
    <x v="0"/>
    <x v="0"/>
  </r>
  <r>
    <x v="124"/>
    <x v="124"/>
    <x v="120"/>
    <x v="1"/>
    <x v="31"/>
    <x v="8"/>
    <x v="1"/>
    <x v="2"/>
    <n v="3"/>
    <d v="2020-08-24T00:00:00"/>
    <m/>
    <m/>
    <m/>
    <x v="97"/>
    <x v="0"/>
    <x v="0"/>
    <x v="0"/>
  </r>
  <r>
    <x v="125"/>
    <x v="125"/>
    <x v="121"/>
    <x v="1"/>
    <x v="33"/>
    <x v="1"/>
    <x v="2"/>
    <x v="2"/>
    <n v="3"/>
    <d v="2018-11-05T00:00:00"/>
    <m/>
    <m/>
    <m/>
    <x v="98"/>
    <x v="0"/>
    <x v="0"/>
    <x v="0"/>
  </r>
  <r>
    <x v="126"/>
    <x v="126"/>
    <x v="122"/>
    <x v="0"/>
    <x v="63"/>
    <x v="1"/>
    <x v="1"/>
    <x v="0"/>
    <n v="5"/>
    <d v="2020-03-02T00:00:00"/>
    <m/>
    <m/>
    <m/>
    <x v="99"/>
    <x v="0"/>
    <x v="0"/>
    <x v="0"/>
  </r>
  <r>
    <x v="127"/>
    <x v="126"/>
    <x v="123"/>
    <x v="0"/>
    <x v="64"/>
    <x v="1"/>
    <x v="3"/>
    <x v="0"/>
    <n v="5"/>
    <d v="2015-05-04T00:00:00"/>
    <d v="2020-11-30T00:00:00"/>
    <m/>
    <m/>
    <x v="100"/>
    <x v="1"/>
    <x v="0"/>
    <x v="1"/>
  </r>
  <r>
    <x v="128"/>
    <x v="127"/>
    <x v="124"/>
    <x v="0"/>
    <x v="35"/>
    <x v="1"/>
    <x v="1"/>
    <x v="2"/>
    <n v="3"/>
    <d v="2020-01-06T00:00:00"/>
    <m/>
    <m/>
    <m/>
    <x v="71"/>
    <x v="0"/>
    <x v="0"/>
    <x v="0"/>
  </r>
  <r>
    <x v="129"/>
    <x v="128"/>
    <x v="125"/>
    <x v="1"/>
    <x v="57"/>
    <x v="5"/>
    <x v="1"/>
    <x v="2"/>
    <n v="3"/>
    <d v="2020-12-17T00:00:00"/>
    <m/>
    <m/>
    <m/>
    <x v="101"/>
    <x v="0"/>
    <x v="0"/>
    <x v="0"/>
  </r>
  <r>
    <x v="130"/>
    <x v="129"/>
    <x v="126"/>
    <x v="0"/>
    <x v="19"/>
    <x v="7"/>
    <x v="0"/>
    <x v="0"/>
    <n v="5"/>
    <d v="2016-12-06T00:00:00"/>
    <m/>
    <m/>
    <m/>
    <x v="102"/>
    <x v="0"/>
    <x v="0"/>
    <x v="0"/>
  </r>
  <r>
    <x v="131"/>
    <x v="130"/>
    <x v="127"/>
    <x v="0"/>
    <x v="29"/>
    <x v="6"/>
    <x v="2"/>
    <x v="3"/>
    <n v="4"/>
    <d v="2020-10-27T00:00:00"/>
    <m/>
    <m/>
    <m/>
    <x v="103"/>
    <x v="0"/>
    <x v="0"/>
    <x v="0"/>
  </r>
  <r>
    <x v="132"/>
    <x v="131"/>
    <x v="128"/>
    <x v="1"/>
    <x v="31"/>
    <x v="1"/>
    <x v="3"/>
    <x v="2"/>
    <n v="3"/>
    <d v="2020-07-23T00:00:00"/>
    <m/>
    <m/>
    <m/>
    <x v="104"/>
    <x v="0"/>
    <x v="0"/>
    <x v="0"/>
  </r>
  <r>
    <x v="133"/>
    <x v="132"/>
    <x v="129"/>
    <x v="0"/>
    <x v="43"/>
    <x v="6"/>
    <x v="1"/>
    <x v="3"/>
    <n v="4"/>
    <d v="2019-04-09T00:00:00"/>
    <m/>
    <m/>
    <m/>
    <x v="50"/>
    <x v="0"/>
    <x v="0"/>
    <x v="0"/>
  </r>
  <r>
    <x v="134"/>
    <x v="133"/>
    <x v="130"/>
    <x v="1"/>
    <x v="15"/>
    <x v="9"/>
    <x v="2"/>
    <x v="2"/>
    <n v="3"/>
    <d v="2019-10-01T00:00:00"/>
    <m/>
    <s v="Maladie &gt; 30 jours"/>
    <d v="2021-05-03T00:00:00"/>
    <x v="40"/>
    <x v="1"/>
    <x v="0"/>
    <x v="1"/>
  </r>
  <r>
    <x v="135"/>
    <x v="134"/>
    <x v="131"/>
    <x v="1"/>
    <x v="65"/>
    <x v="6"/>
    <x v="0"/>
    <x v="0"/>
    <n v="5"/>
    <d v="2016-12-12T00:00:00"/>
    <m/>
    <m/>
    <m/>
    <x v="105"/>
    <x v="0"/>
    <x v="0"/>
    <x v="0"/>
  </r>
  <r>
    <x v="136"/>
    <x v="135"/>
    <x v="132"/>
    <x v="0"/>
    <x v="7"/>
    <x v="5"/>
    <x v="1"/>
    <x v="0"/>
    <n v="5"/>
    <d v="2020-01-06T00:00:00"/>
    <m/>
    <s v="Maladie &gt; 30 jours"/>
    <d v="2021-05-03T00:00:00"/>
    <x v="40"/>
    <x v="1"/>
    <x v="0"/>
    <x v="1"/>
  </r>
  <r>
    <x v="137"/>
    <x v="136"/>
    <x v="133"/>
    <x v="1"/>
    <x v="30"/>
    <x v="4"/>
    <x v="1"/>
    <x v="0"/>
    <n v="5"/>
    <d v="2018-02-01T00:00:00"/>
    <m/>
    <s v="Maladie professionnelle"/>
    <d v="2021-03-01T00:00:00"/>
    <x v="106"/>
    <x v="1"/>
    <x v="0"/>
    <x v="1"/>
  </r>
  <r>
    <x v="138"/>
    <x v="137"/>
    <x v="101"/>
    <x v="1"/>
    <x v="66"/>
    <x v="8"/>
    <x v="0"/>
    <x v="0"/>
    <n v="5"/>
    <d v="2016-06-07T00:00:00"/>
    <m/>
    <m/>
    <m/>
    <x v="107"/>
    <x v="0"/>
    <x v="1"/>
    <x v="1"/>
  </r>
  <r>
    <x v="139"/>
    <x v="138"/>
    <x v="134"/>
    <x v="0"/>
    <x v="3"/>
    <x v="8"/>
    <x v="1"/>
    <x v="2"/>
    <n v="3"/>
    <d v="2020-12-15T00:00:00"/>
    <m/>
    <m/>
    <m/>
    <x v="25"/>
    <x v="0"/>
    <x v="0"/>
    <x v="0"/>
  </r>
  <r>
    <x v="140"/>
    <x v="139"/>
    <x v="135"/>
    <x v="1"/>
    <x v="12"/>
    <x v="4"/>
    <x v="2"/>
    <x v="0"/>
    <n v="5"/>
    <d v="2018-02-19T00:00:00"/>
    <m/>
    <m/>
    <m/>
    <x v="84"/>
    <x v="0"/>
    <x v="0"/>
    <x v="0"/>
  </r>
  <r>
    <x v="141"/>
    <x v="140"/>
    <x v="136"/>
    <x v="1"/>
    <x v="3"/>
    <x v="4"/>
    <x v="2"/>
    <x v="0"/>
    <n v="5"/>
    <d v="2019-02-25T00:00:00"/>
    <m/>
    <m/>
    <m/>
    <x v="43"/>
    <x v="0"/>
    <x v="0"/>
    <x v="0"/>
  </r>
  <r>
    <x v="142"/>
    <x v="141"/>
    <x v="137"/>
    <x v="1"/>
    <x v="57"/>
    <x v="2"/>
    <x v="0"/>
    <x v="0"/>
    <n v="5"/>
    <d v="2017-02-06T00:00:00"/>
    <m/>
    <m/>
    <m/>
    <x v="17"/>
    <x v="0"/>
    <x v="0"/>
    <x v="0"/>
  </r>
  <r>
    <x v="143"/>
    <x v="142"/>
    <x v="138"/>
    <x v="1"/>
    <x v="7"/>
    <x v="7"/>
    <x v="2"/>
    <x v="2"/>
    <n v="3"/>
    <d v="2019-02-18T00:00:00"/>
    <m/>
    <s v="Accident (tous types) &gt; 30 jours"/>
    <d v="2021-05-03T00:00:00"/>
    <x v="40"/>
    <x v="1"/>
    <x v="0"/>
    <x v="1"/>
  </r>
  <r>
    <x v="144"/>
    <x v="143"/>
    <x v="139"/>
    <x v="1"/>
    <x v="9"/>
    <x v="3"/>
    <x v="0"/>
    <x v="0"/>
    <n v="5"/>
    <d v="2019-03-05T00:00:00"/>
    <m/>
    <m/>
    <m/>
    <x v="9"/>
    <x v="0"/>
    <x v="0"/>
    <x v="0"/>
  </r>
  <r>
    <x v="145"/>
    <x v="144"/>
    <x v="140"/>
    <x v="0"/>
    <x v="16"/>
    <x v="3"/>
    <x v="0"/>
    <x v="0"/>
    <n v="5"/>
    <d v="2020-02-10T00:00:00"/>
    <m/>
    <m/>
    <m/>
    <x v="108"/>
    <x v="0"/>
    <x v="0"/>
    <x v="0"/>
  </r>
  <r>
    <x v="146"/>
    <x v="145"/>
    <x v="141"/>
    <x v="0"/>
    <x v="5"/>
    <x v="0"/>
    <x v="0"/>
    <x v="0"/>
    <n v="5"/>
    <d v="2020-04-06T00:00:00"/>
    <d v="2020-12-15T00:00:00"/>
    <m/>
    <m/>
    <x v="109"/>
    <x v="1"/>
    <x v="0"/>
    <x v="1"/>
  </r>
  <r>
    <x v="147"/>
    <x v="146"/>
    <x v="142"/>
    <x v="1"/>
    <x v="3"/>
    <x v="6"/>
    <x v="2"/>
    <x v="0"/>
    <n v="5"/>
    <d v="2020-02-03T00:00:00"/>
    <m/>
    <m/>
    <m/>
    <x v="2"/>
    <x v="0"/>
    <x v="0"/>
    <x v="0"/>
  </r>
  <r>
    <x v="148"/>
    <x v="147"/>
    <x v="143"/>
    <x v="1"/>
    <x v="21"/>
    <x v="0"/>
    <x v="1"/>
    <x v="0"/>
    <n v="5"/>
    <d v="2020-09-01T00:00:00"/>
    <m/>
    <s v="Accident (tous types) &gt; 30 jours"/>
    <d v="2021-04-26T00:00:00"/>
    <x v="110"/>
    <x v="1"/>
    <x v="0"/>
    <x v="1"/>
  </r>
  <r>
    <x v="149"/>
    <x v="148"/>
    <x v="87"/>
    <x v="1"/>
    <x v="67"/>
    <x v="1"/>
    <x v="0"/>
    <x v="0"/>
    <n v="5"/>
    <d v="2020-01-06T00:00:00"/>
    <m/>
    <s v="Maladie &gt; 30 jours"/>
    <d v="2021-05-17T00:00:00"/>
    <x v="52"/>
    <x v="0"/>
    <x v="1"/>
    <x v="1"/>
  </r>
  <r>
    <x v="150"/>
    <x v="149"/>
    <x v="144"/>
    <x v="1"/>
    <x v="68"/>
    <x v="3"/>
    <x v="0"/>
    <x v="0"/>
    <n v="5"/>
    <d v="2017-03-20T00:00:00"/>
    <m/>
    <m/>
    <m/>
    <x v="111"/>
    <x v="0"/>
    <x v="0"/>
    <x v="0"/>
  </r>
  <r>
    <x v="151"/>
    <x v="150"/>
    <x v="145"/>
    <x v="1"/>
    <x v="69"/>
    <x v="9"/>
    <x v="1"/>
    <x v="0"/>
    <n v="5"/>
    <d v="2017-02-01T00:00:00"/>
    <m/>
    <s v="Maladie professionnelle"/>
    <d v="2021-05-17T00:00:00"/>
    <x v="52"/>
    <x v="0"/>
    <x v="1"/>
    <x v="1"/>
  </r>
  <r>
    <x v="152"/>
    <x v="151"/>
    <x v="146"/>
    <x v="1"/>
    <x v="21"/>
    <x v="7"/>
    <x v="1"/>
    <x v="0"/>
    <n v="5"/>
    <d v="2020-06-01T00:00:00"/>
    <m/>
    <m/>
    <m/>
    <x v="22"/>
    <x v="0"/>
    <x v="0"/>
    <x v="0"/>
  </r>
  <r>
    <x v="153"/>
    <x v="152"/>
    <x v="147"/>
    <x v="1"/>
    <x v="31"/>
    <x v="1"/>
    <x v="1"/>
    <x v="0"/>
    <n v="5"/>
    <d v="2020-10-05T00:00:00"/>
    <m/>
    <m/>
    <m/>
    <x v="35"/>
    <x v="0"/>
    <x v="0"/>
    <x v="0"/>
  </r>
  <r>
    <x v="154"/>
    <x v="153"/>
    <x v="148"/>
    <x v="0"/>
    <x v="14"/>
    <x v="6"/>
    <x v="3"/>
    <x v="0"/>
    <n v="5"/>
    <d v="2019-02-10T00:00:00"/>
    <m/>
    <s v="Maternité"/>
    <d v="2021-06-07T00:00:00"/>
    <x v="23"/>
    <x v="0"/>
    <x v="0"/>
    <x v="0"/>
  </r>
  <r>
    <x v="155"/>
    <x v="154"/>
    <x v="2"/>
    <x v="0"/>
    <x v="3"/>
    <x v="7"/>
    <x v="2"/>
    <x v="2"/>
    <n v="3"/>
    <d v="2020-12-08T00:00:00"/>
    <m/>
    <m/>
    <m/>
    <x v="112"/>
    <x v="0"/>
    <x v="0"/>
    <x v="0"/>
  </r>
  <r>
    <x v="156"/>
    <x v="155"/>
    <x v="149"/>
    <x v="1"/>
    <x v="70"/>
    <x v="3"/>
    <x v="2"/>
    <x v="0"/>
    <n v="5"/>
    <d v="2021-03-15T00:00:00"/>
    <m/>
    <m/>
    <m/>
    <x v="113"/>
    <x v="0"/>
    <x v="0"/>
    <x v="0"/>
  </r>
  <r>
    <x v="157"/>
    <x v="156"/>
    <x v="150"/>
    <x v="0"/>
    <x v="71"/>
    <x v="2"/>
    <x v="3"/>
    <x v="2"/>
    <n v="3"/>
    <d v="2019-12-10T00:00:00"/>
    <m/>
    <m/>
    <m/>
    <x v="114"/>
    <x v="0"/>
    <x v="0"/>
    <x v="0"/>
  </r>
  <r>
    <x v="158"/>
    <x v="157"/>
    <x v="151"/>
    <x v="0"/>
    <x v="3"/>
    <x v="8"/>
    <x v="1"/>
    <x v="0"/>
    <n v="5"/>
    <d v="2019-02-25T00:00:00"/>
    <m/>
    <m/>
    <m/>
    <x v="43"/>
    <x v="0"/>
    <x v="0"/>
    <x v="0"/>
  </r>
  <r>
    <x v="159"/>
    <x v="158"/>
    <x v="140"/>
    <x v="0"/>
    <x v="57"/>
    <x v="8"/>
    <x v="1"/>
    <x v="3"/>
    <n v="4"/>
    <d v="2020-05-04T00:00:00"/>
    <m/>
    <m/>
    <m/>
    <x v="115"/>
    <x v="0"/>
    <x v="0"/>
    <x v="0"/>
  </r>
  <r>
    <x v="160"/>
    <x v="159"/>
    <x v="152"/>
    <x v="0"/>
    <x v="3"/>
    <x v="2"/>
    <x v="1"/>
    <x v="0"/>
    <n v="5"/>
    <d v="2019-02-04T00:00:00"/>
    <m/>
    <s v="Accident (tous types) &gt; 30 jours"/>
    <m/>
    <x v="1"/>
    <x v="0"/>
    <x v="0"/>
    <x v="0"/>
  </r>
  <r>
    <x v="161"/>
    <x v="160"/>
    <x v="153"/>
    <x v="1"/>
    <x v="57"/>
    <x v="3"/>
    <x v="0"/>
    <x v="2"/>
    <n v="3"/>
    <d v="2021-01-11T00:00:00"/>
    <m/>
    <s v="Maladie &gt; 30 jours"/>
    <m/>
    <x v="1"/>
    <x v="0"/>
    <x v="0"/>
    <x v="0"/>
  </r>
  <r>
    <x v="162"/>
    <x v="161"/>
    <x v="154"/>
    <x v="1"/>
    <x v="30"/>
    <x v="4"/>
    <x v="1"/>
    <x v="0"/>
    <n v="5"/>
    <d v="2018-10-01T00:00:00"/>
    <m/>
    <s v="Maladie professionnelle"/>
    <d v="2021-05-17T00:00:00"/>
    <x v="52"/>
    <x v="0"/>
    <x v="1"/>
    <x v="1"/>
  </r>
  <r>
    <x v="163"/>
    <x v="162"/>
    <x v="155"/>
    <x v="1"/>
    <x v="72"/>
    <x v="3"/>
    <x v="0"/>
    <x v="0"/>
    <n v="5"/>
    <d v="2019-11-04T00:00:00"/>
    <m/>
    <m/>
    <m/>
    <x v="116"/>
    <x v="0"/>
    <x v="0"/>
    <x v="0"/>
  </r>
  <r>
    <x v="164"/>
    <x v="163"/>
    <x v="153"/>
    <x v="1"/>
    <x v="50"/>
    <x v="6"/>
    <x v="0"/>
    <x v="2"/>
    <n v="3"/>
    <d v="2020-05-25T00:00:00"/>
    <m/>
    <m/>
    <m/>
    <x v="117"/>
    <x v="0"/>
    <x v="0"/>
    <x v="0"/>
  </r>
  <r>
    <x v="165"/>
    <x v="164"/>
    <x v="156"/>
    <x v="0"/>
    <x v="14"/>
    <x v="2"/>
    <x v="1"/>
    <x v="0"/>
    <n v="5"/>
    <d v="2019-03-04T00:00:00"/>
    <m/>
    <m/>
    <m/>
    <x v="118"/>
    <x v="0"/>
    <x v="0"/>
    <x v="0"/>
  </r>
  <r>
    <x v="166"/>
    <x v="165"/>
    <x v="157"/>
    <x v="1"/>
    <x v="69"/>
    <x v="2"/>
    <x v="2"/>
    <x v="0"/>
    <n v="5"/>
    <d v="2017-03-27T00:00:00"/>
    <m/>
    <m/>
    <m/>
    <x v="119"/>
    <x v="0"/>
    <x v="0"/>
    <x v="0"/>
  </r>
  <r>
    <x v="167"/>
    <x v="166"/>
    <x v="158"/>
    <x v="1"/>
    <x v="22"/>
    <x v="1"/>
    <x v="1"/>
    <x v="2"/>
    <n v="3"/>
    <d v="2018-01-15T00:00:00"/>
    <m/>
    <m/>
    <m/>
    <x v="73"/>
    <x v="1"/>
    <x v="0"/>
    <x v="1"/>
  </r>
  <r>
    <x v="168"/>
    <x v="167"/>
    <x v="159"/>
    <x v="0"/>
    <x v="73"/>
    <x v="7"/>
    <x v="0"/>
    <x v="0"/>
    <n v="5"/>
    <d v="2020-03-05T00:00:00"/>
    <m/>
    <m/>
    <m/>
    <x v="120"/>
    <x v="0"/>
    <x v="0"/>
    <x v="0"/>
  </r>
  <r>
    <x v="169"/>
    <x v="168"/>
    <x v="160"/>
    <x v="1"/>
    <x v="35"/>
    <x v="1"/>
    <x v="2"/>
    <x v="0"/>
    <n v="5"/>
    <d v="2019-09-12T00:00:00"/>
    <m/>
    <m/>
    <m/>
    <x v="121"/>
    <x v="0"/>
    <x v="0"/>
    <x v="0"/>
  </r>
  <r>
    <x v="170"/>
    <x v="169"/>
    <x v="161"/>
    <x v="1"/>
    <x v="45"/>
    <x v="7"/>
    <x v="0"/>
    <x v="0"/>
    <n v="5"/>
    <d v="2020-01-06T00:00:00"/>
    <m/>
    <s v="Accident (tous types) &gt; 30 jours"/>
    <d v="2021-05-12T00:00:00"/>
    <x v="122"/>
    <x v="1"/>
    <x v="0"/>
    <x v="1"/>
  </r>
  <r>
    <x v="171"/>
    <x v="169"/>
    <x v="162"/>
    <x v="1"/>
    <x v="20"/>
    <x v="9"/>
    <x v="2"/>
    <x v="3"/>
    <n v="4"/>
    <d v="2019-12-02T00:00:00"/>
    <m/>
    <m/>
    <m/>
    <x v="123"/>
    <x v="0"/>
    <x v="0"/>
    <x v="0"/>
  </r>
  <r>
    <x v="172"/>
    <x v="169"/>
    <x v="163"/>
    <x v="1"/>
    <x v="57"/>
    <x v="6"/>
    <x v="1"/>
    <x v="0"/>
    <n v="5"/>
    <d v="2020-12-17T00:00:00"/>
    <m/>
    <m/>
    <m/>
    <x v="124"/>
    <x v="0"/>
    <x v="0"/>
    <x v="0"/>
  </r>
  <r>
    <x v="173"/>
    <x v="170"/>
    <x v="164"/>
    <x v="1"/>
    <x v="20"/>
    <x v="0"/>
    <x v="1"/>
    <x v="2"/>
    <n v="3"/>
    <d v="2018-09-03T00:00:00"/>
    <m/>
    <m/>
    <m/>
    <x v="125"/>
    <x v="0"/>
    <x v="0"/>
    <x v="0"/>
  </r>
  <r>
    <x v="174"/>
    <x v="171"/>
    <x v="165"/>
    <x v="1"/>
    <x v="29"/>
    <x v="6"/>
    <x v="1"/>
    <x v="2"/>
    <n v="3"/>
    <d v="2018-12-04T00:00:00"/>
    <m/>
    <m/>
    <m/>
    <x v="126"/>
    <x v="0"/>
    <x v="0"/>
    <x v="0"/>
  </r>
  <r>
    <x v="175"/>
    <x v="172"/>
    <x v="166"/>
    <x v="1"/>
    <x v="57"/>
    <x v="7"/>
    <x v="0"/>
    <x v="0"/>
    <n v="5"/>
    <d v="2017-02-06T00:00:00"/>
    <m/>
    <m/>
    <m/>
    <x v="17"/>
    <x v="0"/>
    <x v="0"/>
    <x v="0"/>
  </r>
  <r>
    <x v="176"/>
    <x v="173"/>
    <x v="167"/>
    <x v="0"/>
    <x v="38"/>
    <x v="7"/>
    <x v="1"/>
    <x v="3"/>
    <n v="4"/>
    <d v="2021-01-04T00:00:00"/>
    <m/>
    <m/>
    <m/>
    <x v="21"/>
    <x v="0"/>
    <x v="0"/>
    <x v="0"/>
  </r>
  <r>
    <x v="177"/>
    <x v="174"/>
    <x v="168"/>
    <x v="1"/>
    <x v="53"/>
    <x v="7"/>
    <x v="0"/>
    <x v="0"/>
    <n v="5"/>
    <d v="2016-06-01T00:00:00"/>
    <m/>
    <m/>
    <m/>
    <x v="127"/>
    <x v="0"/>
    <x v="1"/>
    <x v="1"/>
  </r>
  <r>
    <x v="178"/>
    <x v="175"/>
    <x v="169"/>
    <x v="1"/>
    <x v="74"/>
    <x v="8"/>
    <x v="0"/>
    <x v="1"/>
    <m/>
    <m/>
    <m/>
    <m/>
    <m/>
    <x v="1"/>
    <x v="0"/>
    <x v="0"/>
    <x v="0"/>
  </r>
  <r>
    <x v="179"/>
    <x v="176"/>
    <x v="170"/>
    <x v="0"/>
    <x v="74"/>
    <x v="4"/>
    <x v="1"/>
    <x v="1"/>
    <m/>
    <m/>
    <m/>
    <m/>
    <m/>
    <x v="1"/>
    <x v="0"/>
    <x v="0"/>
    <x v="0"/>
  </r>
  <r>
    <x v="180"/>
    <x v="177"/>
    <x v="171"/>
    <x v="0"/>
    <x v="26"/>
    <x v="6"/>
    <x v="1"/>
    <x v="0"/>
    <n v="5"/>
    <d v="2019-05-06T00:00:00"/>
    <m/>
    <m/>
    <m/>
    <x v="34"/>
    <x v="0"/>
    <x v="0"/>
    <x v="0"/>
  </r>
  <r>
    <x v="181"/>
    <x v="178"/>
    <x v="172"/>
    <x v="1"/>
    <x v="52"/>
    <x v="8"/>
    <x v="1"/>
    <x v="3"/>
    <n v="2"/>
    <d v="2017-05-15T00:00:00"/>
    <m/>
    <m/>
    <m/>
    <x v="128"/>
    <x v="1"/>
    <x v="0"/>
    <x v="1"/>
  </r>
  <r>
    <x v="182"/>
    <x v="178"/>
    <x v="173"/>
    <x v="0"/>
    <x v="57"/>
    <x v="3"/>
    <x v="0"/>
    <x v="0"/>
    <n v="5"/>
    <d v="2020-02-10T00:00:00"/>
    <m/>
    <s v="Maladie &gt; 30 jours"/>
    <d v="2021-02-08T00:00:00"/>
    <x v="129"/>
    <x v="1"/>
    <x v="0"/>
    <x v="1"/>
  </r>
  <r>
    <x v="183"/>
    <x v="179"/>
    <x v="174"/>
    <x v="1"/>
    <x v="75"/>
    <x v="5"/>
    <x v="0"/>
    <x v="0"/>
    <n v="5"/>
    <d v="2017-02-06T00:00:00"/>
    <m/>
    <m/>
    <m/>
    <x v="17"/>
    <x v="0"/>
    <x v="0"/>
    <x v="0"/>
  </r>
  <r>
    <x v="184"/>
    <x v="180"/>
    <x v="175"/>
    <x v="1"/>
    <x v="76"/>
    <x v="5"/>
    <x v="2"/>
    <x v="0"/>
    <n v="5"/>
    <d v="2020-12-14T00:00:00"/>
    <m/>
    <s v="Accident (tous types) &gt; 30 jours"/>
    <d v="2021-03-18T00:00:00"/>
    <x v="55"/>
    <x v="1"/>
    <x v="0"/>
    <x v="1"/>
  </r>
  <r>
    <x v="185"/>
    <x v="181"/>
    <x v="176"/>
    <x v="1"/>
    <x v="29"/>
    <x v="5"/>
    <x v="1"/>
    <x v="2"/>
    <n v="3"/>
    <d v="2018-12-04T00:00:00"/>
    <m/>
    <m/>
    <m/>
    <x v="126"/>
    <x v="0"/>
    <x v="0"/>
    <x v="0"/>
  </r>
  <r>
    <x v="186"/>
    <x v="182"/>
    <x v="177"/>
    <x v="1"/>
    <x v="19"/>
    <x v="1"/>
    <x v="2"/>
    <x v="2"/>
    <n v="3"/>
    <d v="2020-12-15T00:00:00"/>
    <m/>
    <m/>
    <m/>
    <x v="25"/>
    <x v="0"/>
    <x v="0"/>
    <x v="0"/>
  </r>
  <r>
    <x v="187"/>
    <x v="183"/>
    <x v="178"/>
    <x v="0"/>
    <x v="31"/>
    <x v="3"/>
    <x v="1"/>
    <x v="3"/>
    <n v="4"/>
    <d v="2020-07-21T00:00:00"/>
    <m/>
    <m/>
    <m/>
    <x v="130"/>
    <x v="0"/>
    <x v="0"/>
    <x v="0"/>
  </r>
  <r>
    <x v="188"/>
    <x v="184"/>
    <x v="179"/>
    <x v="1"/>
    <x v="8"/>
    <x v="1"/>
    <x v="0"/>
    <x v="0"/>
    <n v="5"/>
    <d v="2017-01-09T00:00:00"/>
    <m/>
    <m/>
    <m/>
    <x v="8"/>
    <x v="0"/>
    <x v="0"/>
    <x v="0"/>
  </r>
  <r>
    <x v="189"/>
    <x v="185"/>
    <x v="180"/>
    <x v="0"/>
    <x v="46"/>
    <x v="9"/>
    <x v="3"/>
    <x v="0"/>
    <n v="5"/>
    <d v="2020-04-13T00:00:00"/>
    <m/>
    <m/>
    <m/>
    <x v="56"/>
    <x v="0"/>
    <x v="0"/>
    <x v="0"/>
  </r>
  <r>
    <x v="190"/>
    <x v="186"/>
    <x v="181"/>
    <x v="1"/>
    <x v="6"/>
    <x v="1"/>
    <x v="1"/>
    <x v="0"/>
    <n v="5"/>
    <d v="2020-09-01T00:00:00"/>
    <m/>
    <s v="Maladie professionnelle"/>
    <d v="2021-05-10T00:00:00"/>
    <x v="13"/>
    <x v="1"/>
    <x v="0"/>
    <x v="1"/>
  </r>
  <r>
    <x v="191"/>
    <x v="187"/>
    <x v="182"/>
    <x v="0"/>
    <x v="77"/>
    <x v="7"/>
    <x v="0"/>
    <x v="0"/>
    <n v="5"/>
    <d v="2020-11-09T00:00:00"/>
    <m/>
    <m/>
    <m/>
    <x v="131"/>
    <x v="0"/>
    <x v="0"/>
    <x v="0"/>
  </r>
  <r>
    <x v="192"/>
    <x v="188"/>
    <x v="183"/>
    <x v="0"/>
    <x v="78"/>
    <x v="4"/>
    <x v="1"/>
    <x v="2"/>
    <n v="3"/>
    <d v="2017-04-03T00:00:00"/>
    <m/>
    <s v="Maladie &gt; 30 jours"/>
    <d v="2021-05-20T00:00:00"/>
    <x v="132"/>
    <x v="0"/>
    <x v="1"/>
    <x v="1"/>
  </r>
  <r>
    <x v="193"/>
    <x v="189"/>
    <x v="184"/>
    <x v="1"/>
    <x v="39"/>
    <x v="5"/>
    <x v="0"/>
    <x v="0"/>
    <n v="5"/>
    <d v="2017-03-20T00:00:00"/>
    <m/>
    <m/>
    <m/>
    <x v="111"/>
    <x v="0"/>
    <x v="0"/>
    <x v="0"/>
  </r>
  <r>
    <x v="194"/>
    <x v="190"/>
    <x v="185"/>
    <x v="0"/>
    <x v="25"/>
    <x v="9"/>
    <x v="1"/>
    <x v="2"/>
    <n v="3"/>
    <d v="2020-05-04T00:00:00"/>
    <m/>
    <s v="Maternité"/>
    <d v="2021-06-07T00:00:00"/>
    <x v="23"/>
    <x v="0"/>
    <x v="0"/>
    <x v="0"/>
  </r>
  <r>
    <x v="195"/>
    <x v="190"/>
    <x v="186"/>
    <x v="0"/>
    <x v="57"/>
    <x v="1"/>
    <x v="3"/>
    <x v="0"/>
    <n v="5"/>
    <d v="2018-02-05T00:00:00"/>
    <m/>
    <s v="Maternité"/>
    <d v="2021-02-03T00:00:00"/>
    <x v="133"/>
    <x v="1"/>
    <x v="0"/>
    <x v="1"/>
  </r>
  <r>
    <x v="196"/>
    <x v="191"/>
    <x v="187"/>
    <x v="0"/>
    <x v="19"/>
    <x v="5"/>
    <x v="2"/>
    <x v="2"/>
    <n v="3"/>
    <d v="2020-12-15T00:00:00"/>
    <m/>
    <m/>
    <m/>
    <x v="25"/>
    <x v="0"/>
    <x v="0"/>
    <x v="0"/>
  </r>
  <r>
    <x v="197"/>
    <x v="192"/>
    <x v="188"/>
    <x v="1"/>
    <x v="13"/>
    <x v="2"/>
    <x v="1"/>
    <x v="0"/>
    <n v="5"/>
    <d v="2018-02-05T00:00:00"/>
    <m/>
    <s v="Accident (tous types) &gt; 30 jours"/>
    <d v="2021-05-03T00:00:00"/>
    <x v="40"/>
    <x v="1"/>
    <x v="0"/>
    <x v="1"/>
  </r>
  <r>
    <x v="198"/>
    <x v="193"/>
    <x v="189"/>
    <x v="0"/>
    <x v="79"/>
    <x v="6"/>
    <x v="0"/>
    <x v="2"/>
    <n v="3"/>
    <d v="2021-01-04T00:00:00"/>
    <m/>
    <m/>
    <m/>
    <x v="134"/>
    <x v="0"/>
    <x v="0"/>
    <x v="0"/>
  </r>
  <r>
    <x v="199"/>
    <x v="194"/>
    <x v="190"/>
    <x v="0"/>
    <x v="31"/>
    <x v="3"/>
    <x v="1"/>
    <x v="0"/>
    <n v="5"/>
    <d v="2020-10-01T00:00:00"/>
    <m/>
    <m/>
    <m/>
    <x v="60"/>
    <x v="0"/>
    <x v="0"/>
    <x v="0"/>
  </r>
  <r>
    <x v="200"/>
    <x v="195"/>
    <x v="191"/>
    <x v="0"/>
    <x v="35"/>
    <x v="1"/>
    <x v="2"/>
    <x v="0"/>
    <n v="5"/>
    <d v="2020-02-24T00:00:00"/>
    <m/>
    <m/>
    <m/>
    <x v="135"/>
    <x v="0"/>
    <x v="0"/>
    <x v="0"/>
  </r>
  <r>
    <x v="201"/>
    <x v="196"/>
    <x v="192"/>
    <x v="1"/>
    <x v="4"/>
    <x v="7"/>
    <x v="0"/>
    <x v="0"/>
    <n v="5"/>
    <d v="2017-01-09T00:00:00"/>
    <m/>
    <s v="Maladie &gt; 30 jours"/>
    <m/>
    <x v="1"/>
    <x v="0"/>
    <x v="0"/>
    <x v="0"/>
  </r>
  <r>
    <x v="202"/>
    <x v="197"/>
    <x v="193"/>
    <x v="0"/>
    <x v="80"/>
    <x v="8"/>
    <x v="0"/>
    <x v="0"/>
    <n v="5"/>
    <d v="2020-09-21T00:00:00"/>
    <m/>
    <m/>
    <m/>
    <x v="136"/>
    <x v="0"/>
    <x v="0"/>
    <x v="0"/>
  </r>
  <r>
    <x v="203"/>
    <x v="198"/>
    <x v="96"/>
    <x v="1"/>
    <x v="29"/>
    <x v="1"/>
    <x v="1"/>
    <x v="2"/>
    <n v="3"/>
    <d v="2018-12-04T00:00:00"/>
    <m/>
    <m/>
    <m/>
    <x v="126"/>
    <x v="0"/>
    <x v="0"/>
    <x v="0"/>
  </r>
  <r>
    <x v="204"/>
    <x v="199"/>
    <x v="194"/>
    <x v="1"/>
    <x v="31"/>
    <x v="9"/>
    <x v="1"/>
    <x v="0"/>
    <n v="5"/>
    <d v="2020-10-05T00:00:00"/>
    <m/>
    <m/>
    <m/>
    <x v="35"/>
    <x v="0"/>
    <x v="0"/>
    <x v="0"/>
  </r>
  <r>
    <x v="205"/>
    <x v="200"/>
    <x v="195"/>
    <x v="0"/>
    <x v="44"/>
    <x v="1"/>
    <x v="0"/>
    <x v="0"/>
    <n v="5"/>
    <d v="2018-02-05T00:00:00"/>
    <m/>
    <m/>
    <m/>
    <x v="137"/>
    <x v="0"/>
    <x v="0"/>
    <x v="0"/>
  </r>
  <r>
    <x v="206"/>
    <x v="201"/>
    <x v="196"/>
    <x v="0"/>
    <x v="0"/>
    <x v="5"/>
    <x v="0"/>
    <x v="0"/>
    <n v="5"/>
    <d v="2020-02-03T00:00:00"/>
    <m/>
    <m/>
    <m/>
    <x v="2"/>
    <x v="0"/>
    <x v="0"/>
    <x v="0"/>
  </r>
  <r>
    <x v="207"/>
    <x v="202"/>
    <x v="197"/>
    <x v="0"/>
    <x v="15"/>
    <x v="1"/>
    <x v="1"/>
    <x v="0"/>
    <n v="5"/>
    <d v="2019-10-07T00:00:00"/>
    <m/>
    <s v="Maladie &gt; 30 jours"/>
    <d v="2021-03-30T00:00:00"/>
    <x v="138"/>
    <x v="1"/>
    <x v="0"/>
    <x v="1"/>
  </r>
  <r>
    <x v="208"/>
    <x v="203"/>
    <x v="198"/>
    <x v="1"/>
    <x v="14"/>
    <x v="7"/>
    <x v="1"/>
    <x v="0"/>
    <n v="5"/>
    <d v="2019-03-04T00:00:00"/>
    <m/>
    <m/>
    <m/>
    <x v="118"/>
    <x v="0"/>
    <x v="0"/>
    <x v="0"/>
  </r>
  <r>
    <x v="209"/>
    <x v="204"/>
    <x v="199"/>
    <x v="0"/>
    <x v="81"/>
    <x v="4"/>
    <x v="1"/>
    <x v="0"/>
    <n v="5"/>
    <d v="2020-02-17T00:00:00"/>
    <m/>
    <m/>
    <m/>
    <x v="139"/>
    <x v="0"/>
    <x v="0"/>
    <x v="0"/>
  </r>
  <r>
    <x v="210"/>
    <x v="205"/>
    <x v="200"/>
    <x v="1"/>
    <x v="35"/>
    <x v="5"/>
    <x v="1"/>
    <x v="0"/>
    <n v="5"/>
    <d v="2018-02-19T00:00:00"/>
    <m/>
    <m/>
    <m/>
    <x v="84"/>
    <x v="0"/>
    <x v="0"/>
    <x v="0"/>
  </r>
  <r>
    <x v="211"/>
    <x v="206"/>
    <x v="201"/>
    <x v="1"/>
    <x v="69"/>
    <x v="1"/>
    <x v="1"/>
    <x v="2"/>
    <n v="3"/>
    <d v="2018-10-08T00:00:00"/>
    <m/>
    <m/>
    <m/>
    <x v="140"/>
    <x v="0"/>
    <x v="0"/>
    <x v="0"/>
  </r>
  <r>
    <x v="212"/>
    <x v="207"/>
    <x v="202"/>
    <x v="0"/>
    <x v="21"/>
    <x v="5"/>
    <x v="1"/>
    <x v="0"/>
    <n v="5"/>
    <d v="2020-09-01T00:00:00"/>
    <m/>
    <s v="Maladie professionnelle"/>
    <d v="2021-05-07T00:00:00"/>
    <x v="54"/>
    <x v="1"/>
    <x v="0"/>
    <x v="1"/>
  </r>
  <r>
    <x v="213"/>
    <x v="208"/>
    <x v="203"/>
    <x v="1"/>
    <x v="82"/>
    <x v="2"/>
    <x v="1"/>
    <x v="0"/>
    <n v="5"/>
    <d v="2018-11-26T00:00:00"/>
    <m/>
    <m/>
    <m/>
    <x v="141"/>
    <x v="0"/>
    <x v="0"/>
    <x v="0"/>
  </r>
  <r>
    <x v="214"/>
    <x v="209"/>
    <x v="204"/>
    <x v="1"/>
    <x v="58"/>
    <x v="8"/>
    <x v="2"/>
    <x v="0"/>
    <n v="5"/>
    <d v="2018-02-01T00:00:00"/>
    <m/>
    <s v="Maladie professionnelle"/>
    <d v="2021-05-12T00:00:00"/>
    <x v="122"/>
    <x v="1"/>
    <x v="0"/>
    <x v="1"/>
  </r>
  <r>
    <x v="215"/>
    <x v="210"/>
    <x v="205"/>
    <x v="1"/>
    <x v="42"/>
    <x v="8"/>
    <x v="1"/>
    <x v="2"/>
    <n v="3"/>
    <d v="2020-02-03T00:00:00"/>
    <m/>
    <m/>
    <m/>
    <x v="59"/>
    <x v="0"/>
    <x v="0"/>
    <x v="0"/>
  </r>
  <r>
    <x v="216"/>
    <x v="211"/>
    <x v="206"/>
    <x v="1"/>
    <x v="83"/>
    <x v="8"/>
    <x v="0"/>
    <x v="0"/>
    <n v="5"/>
    <d v="2020-03-02T00:00:00"/>
    <m/>
    <m/>
    <m/>
    <x v="99"/>
    <x v="0"/>
    <x v="0"/>
    <x v="0"/>
  </r>
  <r>
    <x v="217"/>
    <x v="212"/>
    <x v="207"/>
    <x v="0"/>
    <x v="71"/>
    <x v="3"/>
    <x v="3"/>
    <x v="2"/>
    <n v="3"/>
    <d v="2019-12-10T00:00:00"/>
    <m/>
    <m/>
    <m/>
    <x v="114"/>
    <x v="0"/>
    <x v="0"/>
    <x v="0"/>
  </r>
  <r>
    <x v="218"/>
    <x v="213"/>
    <x v="62"/>
    <x v="1"/>
    <x v="84"/>
    <x v="3"/>
    <x v="2"/>
    <x v="0"/>
    <n v="5"/>
    <d v="2017-06-19T00:00:00"/>
    <m/>
    <m/>
    <m/>
    <x v="142"/>
    <x v="0"/>
    <x v="0"/>
    <x v="0"/>
  </r>
  <r>
    <x v="219"/>
    <x v="214"/>
    <x v="208"/>
    <x v="1"/>
    <x v="85"/>
    <x v="2"/>
    <x v="2"/>
    <x v="0"/>
    <n v="5"/>
    <d v="2021-02-01T00:00:00"/>
    <m/>
    <m/>
    <m/>
    <x v="48"/>
    <x v="0"/>
    <x v="0"/>
    <x v="0"/>
  </r>
  <r>
    <x v="220"/>
    <x v="215"/>
    <x v="47"/>
    <x v="0"/>
    <x v="31"/>
    <x v="7"/>
    <x v="2"/>
    <x v="0"/>
    <n v="5"/>
    <d v="2020-10-05T00:00:00"/>
    <m/>
    <m/>
    <m/>
    <x v="35"/>
    <x v="0"/>
    <x v="0"/>
    <x v="0"/>
  </r>
  <r>
    <x v="221"/>
    <x v="216"/>
    <x v="209"/>
    <x v="1"/>
    <x v="7"/>
    <x v="8"/>
    <x v="1"/>
    <x v="0"/>
    <n v="5"/>
    <d v="2020-01-06T00:00:00"/>
    <m/>
    <s v="Accident (tous types) &gt; 30 jours"/>
    <d v="2021-04-26T00:00:00"/>
    <x v="110"/>
    <x v="1"/>
    <x v="0"/>
    <x v="1"/>
  </r>
  <r>
    <x v="222"/>
    <x v="217"/>
    <x v="210"/>
    <x v="0"/>
    <x v="52"/>
    <x v="7"/>
    <x v="2"/>
    <x v="0"/>
    <n v="5"/>
    <d v="2020-09-07T00:00:00"/>
    <m/>
    <m/>
    <m/>
    <x v="18"/>
    <x v="0"/>
    <x v="0"/>
    <x v="0"/>
  </r>
  <r>
    <x v="223"/>
    <x v="218"/>
    <x v="211"/>
    <x v="0"/>
    <x v="31"/>
    <x v="6"/>
    <x v="1"/>
    <x v="2"/>
    <n v="3"/>
    <d v="2020-07-21T00:00:00"/>
    <d v="2020-11-02T00:00:00"/>
    <m/>
    <m/>
    <x v="143"/>
    <x v="1"/>
    <x v="0"/>
    <x v="1"/>
  </r>
  <r>
    <x v="224"/>
    <x v="219"/>
    <x v="118"/>
    <x v="1"/>
    <x v="43"/>
    <x v="1"/>
    <x v="1"/>
    <x v="3"/>
    <n v="4"/>
    <d v="2020-10-27T00:00:00"/>
    <m/>
    <m/>
    <m/>
    <x v="103"/>
    <x v="0"/>
    <x v="0"/>
    <x v="0"/>
  </r>
  <r>
    <x v="225"/>
    <x v="220"/>
    <x v="212"/>
    <x v="1"/>
    <x v="86"/>
    <x v="2"/>
    <x v="0"/>
    <x v="0"/>
    <n v="5"/>
    <d v="2016-06-16T00:00:00"/>
    <m/>
    <m/>
    <m/>
    <x v="144"/>
    <x v="0"/>
    <x v="0"/>
    <x v="0"/>
  </r>
  <r>
    <x v="226"/>
    <x v="221"/>
    <x v="213"/>
    <x v="0"/>
    <x v="58"/>
    <x v="4"/>
    <x v="1"/>
    <x v="0"/>
    <n v="5"/>
    <d v="2018-02-01T00:00:00"/>
    <m/>
    <s v="Maladie professionnelle"/>
    <d v="2021-04-12T00:00:00"/>
    <x v="145"/>
    <x v="1"/>
    <x v="0"/>
    <x v="1"/>
  </r>
  <r>
    <x v="227"/>
    <x v="222"/>
    <x v="214"/>
    <x v="1"/>
    <x v="10"/>
    <x v="1"/>
    <x v="2"/>
    <x v="0"/>
    <n v="5"/>
    <d v="2018-10-29T00:00:00"/>
    <m/>
    <m/>
    <m/>
    <x v="94"/>
    <x v="0"/>
    <x v="0"/>
    <x v="0"/>
  </r>
  <r>
    <x v="228"/>
    <x v="223"/>
    <x v="215"/>
    <x v="1"/>
    <x v="54"/>
    <x v="2"/>
    <x v="1"/>
    <x v="0"/>
    <n v="5"/>
    <d v="2018-10-01T00:00:00"/>
    <m/>
    <s v="Maladie &gt; 30 jours"/>
    <d v="2021-05-20T00:00:00"/>
    <x v="132"/>
    <x v="0"/>
    <x v="1"/>
    <x v="1"/>
  </r>
  <r>
    <x v="229"/>
    <x v="224"/>
    <x v="216"/>
    <x v="0"/>
    <x v="35"/>
    <x v="1"/>
    <x v="1"/>
    <x v="2"/>
    <n v="3"/>
    <d v="2020-01-06T00:00:00"/>
    <m/>
    <m/>
    <m/>
    <x v="71"/>
    <x v="0"/>
    <x v="0"/>
    <x v="0"/>
  </r>
  <r>
    <x v="230"/>
    <x v="225"/>
    <x v="217"/>
    <x v="0"/>
    <x v="87"/>
    <x v="3"/>
    <x v="3"/>
    <x v="1"/>
    <m/>
    <m/>
    <m/>
    <m/>
    <m/>
    <x v="1"/>
    <x v="0"/>
    <x v="0"/>
    <x v="0"/>
  </r>
  <r>
    <x v="231"/>
    <x v="226"/>
    <x v="218"/>
    <x v="1"/>
    <x v="22"/>
    <x v="6"/>
    <x v="2"/>
    <x v="0"/>
    <n v="5"/>
    <d v="2018-02-19T00:00:00"/>
    <m/>
    <m/>
    <m/>
    <x v="84"/>
    <x v="0"/>
    <x v="0"/>
    <x v="0"/>
  </r>
  <r>
    <x v="232"/>
    <x v="227"/>
    <x v="219"/>
    <x v="0"/>
    <x v="43"/>
    <x v="5"/>
    <x v="1"/>
    <x v="2"/>
    <n v="3"/>
    <d v="2019-05-22T00:00:00"/>
    <m/>
    <s v="Maternité"/>
    <m/>
    <x v="1"/>
    <x v="0"/>
    <x v="0"/>
    <x v="0"/>
  </r>
  <r>
    <x v="233"/>
    <x v="228"/>
    <x v="27"/>
    <x v="0"/>
    <x v="45"/>
    <x v="3"/>
    <x v="1"/>
    <x v="0"/>
    <n v="5"/>
    <d v="2019-02-11T00:00:00"/>
    <m/>
    <m/>
    <m/>
    <x v="146"/>
    <x v="0"/>
    <x v="0"/>
    <x v="0"/>
  </r>
  <r>
    <x v="234"/>
    <x v="228"/>
    <x v="220"/>
    <x v="0"/>
    <x v="19"/>
    <x v="2"/>
    <x v="0"/>
    <x v="0"/>
    <n v="5"/>
    <d v="2017-02-06T00:00:00"/>
    <m/>
    <m/>
    <m/>
    <x v="17"/>
    <x v="0"/>
    <x v="0"/>
    <x v="0"/>
  </r>
  <r>
    <x v="235"/>
    <x v="229"/>
    <x v="221"/>
    <x v="1"/>
    <x v="15"/>
    <x v="2"/>
    <x v="1"/>
    <x v="0"/>
    <n v="5"/>
    <d v="2019-10-07T00:00:00"/>
    <m/>
    <s v="Maladie &gt; 30 jours"/>
    <m/>
    <x v="1"/>
    <x v="0"/>
    <x v="0"/>
    <x v="0"/>
  </r>
  <r>
    <x v="236"/>
    <x v="230"/>
    <x v="222"/>
    <x v="0"/>
    <x v="34"/>
    <x v="7"/>
    <x v="0"/>
    <x v="0"/>
    <n v="5"/>
    <d v="2016-06-06T00:00:00"/>
    <m/>
    <m/>
    <m/>
    <x v="75"/>
    <x v="0"/>
    <x v="1"/>
    <x v="1"/>
  </r>
  <r>
    <x v="237"/>
    <x v="231"/>
    <x v="223"/>
    <x v="1"/>
    <x v="52"/>
    <x v="2"/>
    <x v="2"/>
    <x v="0"/>
    <n v="5"/>
    <d v="2020-09-07T00:00:00"/>
    <m/>
    <m/>
    <m/>
    <x v="18"/>
    <x v="0"/>
    <x v="0"/>
    <x v="0"/>
  </r>
  <r>
    <x v="238"/>
    <x v="232"/>
    <x v="224"/>
    <x v="0"/>
    <x v="32"/>
    <x v="9"/>
    <x v="0"/>
    <x v="0"/>
    <n v="5"/>
    <d v="2021-02-01T00:00:00"/>
    <m/>
    <m/>
    <m/>
    <x v="48"/>
    <x v="0"/>
    <x v="0"/>
    <x v="0"/>
  </r>
  <r>
    <x v="239"/>
    <x v="233"/>
    <x v="50"/>
    <x v="0"/>
    <x v="35"/>
    <x v="8"/>
    <x v="2"/>
    <x v="0"/>
    <n v="5"/>
    <d v="2020-02-24T00:00:00"/>
    <m/>
    <m/>
    <m/>
    <x v="135"/>
    <x v="0"/>
    <x v="0"/>
    <x v="0"/>
  </r>
  <r>
    <x v="240"/>
    <x v="234"/>
    <x v="225"/>
    <x v="0"/>
    <x v="12"/>
    <x v="4"/>
    <x v="2"/>
    <x v="0"/>
    <n v="5"/>
    <d v="2018-02-19T00:00:00"/>
    <m/>
    <m/>
    <m/>
    <x v="84"/>
    <x v="0"/>
    <x v="0"/>
    <x v="0"/>
  </r>
  <r>
    <x v="241"/>
    <x v="235"/>
    <x v="226"/>
    <x v="1"/>
    <x v="43"/>
    <x v="2"/>
    <x v="1"/>
    <x v="2"/>
    <n v="3"/>
    <d v="2020-03-16T00:00:00"/>
    <m/>
    <m/>
    <m/>
    <x v="147"/>
    <x v="0"/>
    <x v="0"/>
    <x v="0"/>
  </r>
  <r>
    <x v="242"/>
    <x v="236"/>
    <x v="227"/>
    <x v="0"/>
    <x v="49"/>
    <x v="1"/>
    <x v="1"/>
    <x v="0"/>
    <n v="5"/>
    <d v="2021-02-08T00:00:00"/>
    <m/>
    <m/>
    <m/>
    <x v="62"/>
    <x v="0"/>
    <x v="0"/>
    <x v="0"/>
  </r>
  <r>
    <x v="243"/>
    <x v="237"/>
    <x v="228"/>
    <x v="0"/>
    <x v="30"/>
    <x v="1"/>
    <x v="1"/>
    <x v="0"/>
    <n v="5"/>
    <d v="2017-04-03T00:00:00"/>
    <m/>
    <s v="Maladie professionnelle"/>
    <d v="2021-05-24T00:00:00"/>
    <x v="127"/>
    <x v="0"/>
    <x v="1"/>
    <x v="1"/>
  </r>
  <r>
    <x v="244"/>
    <x v="238"/>
    <x v="229"/>
    <x v="1"/>
    <x v="23"/>
    <x v="1"/>
    <x v="1"/>
    <x v="3"/>
    <n v="4"/>
    <d v="2020-01-08T00:00:00"/>
    <m/>
    <m/>
    <m/>
    <x v="0"/>
    <x v="0"/>
    <x v="0"/>
    <x v="0"/>
  </r>
  <r>
    <x v="245"/>
    <x v="239"/>
    <x v="230"/>
    <x v="1"/>
    <x v="16"/>
    <x v="3"/>
    <x v="0"/>
    <x v="0"/>
    <n v="5"/>
    <d v="2020-06-22T00:00:00"/>
    <m/>
    <m/>
    <m/>
    <x v="148"/>
    <x v="0"/>
    <x v="0"/>
    <x v="0"/>
  </r>
  <r>
    <x v="246"/>
    <x v="240"/>
    <x v="231"/>
    <x v="1"/>
    <x v="13"/>
    <x v="5"/>
    <x v="0"/>
    <x v="0"/>
    <n v="5"/>
    <d v="2018-02-05T00:00:00"/>
    <m/>
    <m/>
    <m/>
    <x v="137"/>
    <x v="0"/>
    <x v="0"/>
    <x v="0"/>
  </r>
  <r>
    <x v="247"/>
    <x v="241"/>
    <x v="232"/>
    <x v="1"/>
    <x v="12"/>
    <x v="4"/>
    <x v="2"/>
    <x v="0"/>
    <n v="5"/>
    <d v="2018-02-19T00:00:00"/>
    <m/>
    <m/>
    <m/>
    <x v="84"/>
    <x v="0"/>
    <x v="0"/>
    <x v="0"/>
  </r>
  <r>
    <x v="248"/>
    <x v="242"/>
    <x v="52"/>
    <x v="1"/>
    <x v="35"/>
    <x v="1"/>
    <x v="2"/>
    <x v="0"/>
    <n v="5"/>
    <d v="2020-02-24T00:00:00"/>
    <m/>
    <m/>
    <m/>
    <x v="135"/>
    <x v="0"/>
    <x v="0"/>
    <x v="0"/>
  </r>
  <r>
    <x v="249"/>
    <x v="243"/>
    <x v="233"/>
    <x v="0"/>
    <x v="22"/>
    <x v="5"/>
    <x v="1"/>
    <x v="2"/>
    <n v="3"/>
    <d v="2020-09-07T00:00:00"/>
    <m/>
    <s v="Maladie &gt; 30 jours"/>
    <d v="2021-05-03T00:00:00"/>
    <x v="40"/>
    <x v="1"/>
    <x v="0"/>
    <x v="1"/>
  </r>
  <r>
    <x v="250"/>
    <x v="244"/>
    <x v="228"/>
    <x v="0"/>
    <x v="25"/>
    <x v="3"/>
    <x v="1"/>
    <x v="0"/>
    <n v="5"/>
    <d v="2016-11-07T00:00:00"/>
    <m/>
    <s v="Maternité"/>
    <d v="2021-03-22T00:00:00"/>
    <x v="149"/>
    <x v="1"/>
    <x v="0"/>
    <x v="1"/>
  </r>
  <r>
    <x v="251"/>
    <x v="245"/>
    <x v="234"/>
    <x v="1"/>
    <x v="46"/>
    <x v="9"/>
    <x v="0"/>
    <x v="0"/>
    <n v="5"/>
    <d v="2020-04-13T00:00:00"/>
    <m/>
    <m/>
    <m/>
    <x v="56"/>
    <x v="0"/>
    <x v="0"/>
    <x v="0"/>
  </r>
  <r>
    <x v="252"/>
    <x v="246"/>
    <x v="235"/>
    <x v="0"/>
    <x v="25"/>
    <x v="6"/>
    <x v="2"/>
    <x v="2"/>
    <n v="3"/>
    <d v="2020-09-21T00:00:00"/>
    <m/>
    <m/>
    <m/>
    <x v="150"/>
    <x v="0"/>
    <x v="0"/>
    <x v="0"/>
  </r>
  <r>
    <x v="253"/>
    <x v="247"/>
    <x v="236"/>
    <x v="0"/>
    <x v="31"/>
    <x v="1"/>
    <x v="1"/>
    <x v="0"/>
    <n v="5"/>
    <d v="2020-10-01T00:00:00"/>
    <m/>
    <m/>
    <m/>
    <x v="60"/>
    <x v="0"/>
    <x v="0"/>
    <x v="0"/>
  </r>
  <r>
    <x v="254"/>
    <x v="248"/>
    <x v="237"/>
    <x v="1"/>
    <x v="88"/>
    <x v="0"/>
    <x v="1"/>
    <x v="3"/>
    <n v="4"/>
    <d v="2020-12-17T00:00:00"/>
    <m/>
    <m/>
    <m/>
    <x v="151"/>
    <x v="0"/>
    <x v="0"/>
    <x v="0"/>
  </r>
  <r>
    <x v="255"/>
    <x v="249"/>
    <x v="238"/>
    <x v="1"/>
    <x v="45"/>
    <x v="7"/>
    <x v="1"/>
    <x v="0"/>
    <n v="5"/>
    <d v="2018-09-03T00:00:00"/>
    <m/>
    <m/>
    <m/>
    <x v="152"/>
    <x v="0"/>
    <x v="0"/>
    <x v="0"/>
  </r>
  <r>
    <x v="256"/>
    <x v="250"/>
    <x v="239"/>
    <x v="0"/>
    <x v="6"/>
    <x v="3"/>
    <x v="2"/>
    <x v="2"/>
    <n v="3"/>
    <d v="2019-06-24T00:00:00"/>
    <m/>
    <s v="Maladie &gt; 30 jours"/>
    <d v="2021-04-30T00:00:00"/>
    <x v="153"/>
    <x v="1"/>
    <x v="0"/>
    <x v="1"/>
  </r>
  <r>
    <x v="257"/>
    <x v="251"/>
    <x v="240"/>
    <x v="1"/>
    <x v="19"/>
    <x v="2"/>
    <x v="0"/>
    <x v="2"/>
    <n v="3"/>
    <d v="2018-12-05T00:00:00"/>
    <m/>
    <m/>
    <m/>
    <x v="154"/>
    <x v="0"/>
    <x v="0"/>
    <x v="0"/>
  </r>
  <r>
    <x v="258"/>
    <x v="252"/>
    <x v="241"/>
    <x v="0"/>
    <x v="86"/>
    <x v="3"/>
    <x v="0"/>
    <x v="0"/>
    <n v="5"/>
    <d v="2016-09-05T00:00:00"/>
    <m/>
    <m/>
    <m/>
    <x v="155"/>
    <x v="0"/>
    <x v="0"/>
    <x v="0"/>
  </r>
  <r>
    <x v="259"/>
    <x v="253"/>
    <x v="242"/>
    <x v="1"/>
    <x v="37"/>
    <x v="7"/>
    <x v="0"/>
    <x v="0"/>
    <n v="5"/>
    <d v="2017-02-06T00:00:00"/>
    <m/>
    <m/>
    <m/>
    <x v="17"/>
    <x v="0"/>
    <x v="0"/>
    <x v="0"/>
  </r>
  <r>
    <x v="260"/>
    <x v="254"/>
    <x v="243"/>
    <x v="0"/>
    <x v="63"/>
    <x v="4"/>
    <x v="1"/>
    <x v="2"/>
    <n v="3"/>
    <d v="2020-01-20T00:00:00"/>
    <m/>
    <m/>
    <m/>
    <x v="156"/>
    <x v="0"/>
    <x v="0"/>
    <x v="0"/>
  </r>
  <r>
    <x v="261"/>
    <x v="255"/>
    <x v="244"/>
    <x v="0"/>
    <x v="57"/>
    <x v="3"/>
    <x v="1"/>
    <x v="3"/>
    <n v="2"/>
    <d v="2020-02-04T00:00:00"/>
    <m/>
    <m/>
    <m/>
    <x v="157"/>
    <x v="0"/>
    <x v="0"/>
    <x v="0"/>
  </r>
  <r>
    <x v="262"/>
    <x v="256"/>
    <x v="245"/>
    <x v="1"/>
    <x v="86"/>
    <x v="7"/>
    <x v="0"/>
    <x v="0"/>
    <n v="5"/>
    <d v="2016-09-05T00:00:00"/>
    <m/>
    <m/>
    <m/>
    <x v="155"/>
    <x v="0"/>
    <x v="0"/>
    <x v="0"/>
  </r>
  <r>
    <x v="263"/>
    <x v="257"/>
    <x v="246"/>
    <x v="1"/>
    <x v="25"/>
    <x v="7"/>
    <x v="0"/>
    <x v="0"/>
    <n v="5"/>
    <d v="2016-11-08T00:00:00"/>
    <m/>
    <m/>
    <m/>
    <x v="158"/>
    <x v="0"/>
    <x v="0"/>
    <x v="0"/>
  </r>
  <r>
    <x v="264"/>
    <x v="258"/>
    <x v="247"/>
    <x v="0"/>
    <x v="5"/>
    <x v="8"/>
    <x v="0"/>
    <x v="0"/>
    <n v="5"/>
    <d v="2020-01-06T00:00:00"/>
    <m/>
    <m/>
    <m/>
    <x v="6"/>
    <x v="0"/>
    <x v="0"/>
    <x v="0"/>
  </r>
  <r>
    <x v="265"/>
    <x v="259"/>
    <x v="248"/>
    <x v="1"/>
    <x v="68"/>
    <x v="4"/>
    <x v="0"/>
    <x v="0"/>
    <n v="5"/>
    <d v="2017-03-20T00:00:00"/>
    <m/>
    <m/>
    <m/>
    <x v="111"/>
    <x v="0"/>
    <x v="0"/>
    <x v="0"/>
  </r>
  <r>
    <x v="266"/>
    <x v="260"/>
    <x v="249"/>
    <x v="0"/>
    <x v="27"/>
    <x v="4"/>
    <x v="2"/>
    <x v="2"/>
    <n v="3"/>
    <d v="2020-01-13T00:00:00"/>
    <m/>
    <s v="Maternité"/>
    <d v="2021-08-23T00:00:00"/>
    <x v="159"/>
    <x v="0"/>
    <x v="0"/>
    <x v="0"/>
  </r>
  <r>
    <x v="267"/>
    <x v="261"/>
    <x v="250"/>
    <x v="0"/>
    <x v="43"/>
    <x v="2"/>
    <x v="1"/>
    <x v="2"/>
    <n v="3"/>
    <d v="2020-04-06T00:00:00"/>
    <m/>
    <m/>
    <m/>
    <x v="160"/>
    <x v="0"/>
    <x v="0"/>
    <x v="0"/>
  </r>
  <r>
    <x v="268"/>
    <x v="262"/>
    <x v="9"/>
    <x v="0"/>
    <x v="51"/>
    <x v="4"/>
    <x v="1"/>
    <x v="2"/>
    <n v="3"/>
    <d v="2018-11-15T00:00:00"/>
    <m/>
    <m/>
    <m/>
    <x v="67"/>
    <x v="0"/>
    <x v="0"/>
    <x v="0"/>
  </r>
  <r>
    <x v="269"/>
    <x v="263"/>
    <x v="251"/>
    <x v="0"/>
    <x v="9"/>
    <x v="2"/>
    <x v="0"/>
    <x v="0"/>
    <n v="5"/>
    <d v="2020-09-07T00:00:00"/>
    <m/>
    <m/>
    <m/>
    <x v="18"/>
    <x v="0"/>
    <x v="0"/>
    <x v="0"/>
  </r>
  <r>
    <x v="270"/>
    <x v="264"/>
    <x v="252"/>
    <x v="1"/>
    <x v="10"/>
    <x v="0"/>
    <x v="3"/>
    <x v="0"/>
    <n v="5"/>
    <d v="2018-10-29T00:00:00"/>
    <m/>
    <m/>
    <m/>
    <x v="94"/>
    <x v="0"/>
    <x v="0"/>
    <x v="0"/>
  </r>
  <r>
    <x v="271"/>
    <x v="265"/>
    <x v="64"/>
    <x v="1"/>
    <x v="89"/>
    <x v="2"/>
    <x v="1"/>
    <x v="2"/>
    <n v="3"/>
    <d v="2020-07-01T00:00:00"/>
    <m/>
    <m/>
    <m/>
    <x v="161"/>
    <x v="0"/>
    <x v="0"/>
    <x v="0"/>
  </r>
  <r>
    <x v="272"/>
    <x v="266"/>
    <x v="104"/>
    <x v="1"/>
    <x v="14"/>
    <x v="7"/>
    <x v="2"/>
    <x v="0"/>
    <n v="5"/>
    <d v="2019-02-04T00:00:00"/>
    <m/>
    <m/>
    <m/>
    <x v="162"/>
    <x v="0"/>
    <x v="0"/>
    <x v="0"/>
  </r>
  <r>
    <x v="273"/>
    <x v="267"/>
    <x v="253"/>
    <x v="1"/>
    <x v="27"/>
    <x v="8"/>
    <x v="2"/>
    <x v="2"/>
    <n v="3"/>
    <d v="2018-11-26T00:00:00"/>
    <m/>
    <m/>
    <m/>
    <x v="88"/>
    <x v="0"/>
    <x v="0"/>
    <x v="0"/>
  </r>
  <r>
    <x v="274"/>
    <x v="268"/>
    <x v="254"/>
    <x v="1"/>
    <x v="23"/>
    <x v="6"/>
    <x v="1"/>
    <x v="2"/>
    <n v="3"/>
    <d v="2018-02-05T00:00:00"/>
    <m/>
    <m/>
    <m/>
    <x v="163"/>
    <x v="1"/>
    <x v="0"/>
    <x v="1"/>
  </r>
  <r>
    <x v="275"/>
    <x v="269"/>
    <x v="74"/>
    <x v="1"/>
    <x v="66"/>
    <x v="9"/>
    <x v="0"/>
    <x v="0"/>
    <n v="5"/>
    <d v="2020-09-01T00:00:00"/>
    <m/>
    <m/>
    <m/>
    <x v="164"/>
    <x v="0"/>
    <x v="0"/>
    <x v="0"/>
  </r>
  <r>
    <x v="276"/>
    <x v="270"/>
    <x v="255"/>
    <x v="1"/>
    <x v="68"/>
    <x v="5"/>
    <x v="0"/>
    <x v="0"/>
    <n v="5"/>
    <d v="2017-03-20T00:00:00"/>
    <m/>
    <m/>
    <m/>
    <x v="111"/>
    <x v="0"/>
    <x v="0"/>
    <x v="0"/>
  </r>
  <r>
    <x v="277"/>
    <x v="271"/>
    <x v="256"/>
    <x v="1"/>
    <x v="31"/>
    <x v="8"/>
    <x v="2"/>
    <x v="3"/>
    <n v="4"/>
    <d v="2020-07-21T00:00:00"/>
    <m/>
    <m/>
    <m/>
    <x v="130"/>
    <x v="0"/>
    <x v="0"/>
    <x v="0"/>
  </r>
  <r>
    <x v="278"/>
    <x v="272"/>
    <x v="257"/>
    <x v="1"/>
    <x v="7"/>
    <x v="1"/>
    <x v="1"/>
    <x v="0"/>
    <n v="5"/>
    <d v="2020-02-03T00:00:00"/>
    <m/>
    <m/>
    <m/>
    <x v="2"/>
    <x v="0"/>
    <x v="0"/>
    <x v="0"/>
  </r>
  <r>
    <x v="279"/>
    <x v="273"/>
    <x v="258"/>
    <x v="1"/>
    <x v="33"/>
    <x v="6"/>
    <x v="1"/>
    <x v="3"/>
    <n v="4"/>
    <d v="2020-09-01T00:00:00"/>
    <m/>
    <m/>
    <m/>
    <x v="165"/>
    <x v="0"/>
    <x v="0"/>
    <x v="0"/>
  </r>
  <r>
    <x v="280"/>
    <x v="274"/>
    <x v="259"/>
    <x v="0"/>
    <x v="38"/>
    <x v="5"/>
    <x v="2"/>
    <x v="2"/>
    <n v="3"/>
    <d v="2018-10-08T00:00:00"/>
    <m/>
    <s v="Maternité"/>
    <m/>
    <x v="1"/>
    <x v="0"/>
    <x v="0"/>
    <x v="0"/>
  </r>
  <r>
    <x v="281"/>
    <x v="275"/>
    <x v="260"/>
    <x v="0"/>
    <x v="47"/>
    <x v="0"/>
    <x v="0"/>
    <x v="0"/>
    <n v="5"/>
    <d v="2021-02-01T00:00:00"/>
    <m/>
    <m/>
    <m/>
    <x v="48"/>
    <x v="0"/>
    <x v="0"/>
    <x v="0"/>
  </r>
  <r>
    <x v="282"/>
    <x v="276"/>
    <x v="261"/>
    <x v="1"/>
    <x v="12"/>
    <x v="4"/>
    <x v="2"/>
    <x v="0"/>
    <n v="5"/>
    <d v="2018-02-19T00:00:00"/>
    <m/>
    <m/>
    <m/>
    <x v="84"/>
    <x v="0"/>
    <x v="0"/>
    <x v="0"/>
  </r>
  <r>
    <x v="283"/>
    <x v="277"/>
    <x v="262"/>
    <x v="1"/>
    <x v="59"/>
    <x v="0"/>
    <x v="1"/>
    <x v="3"/>
    <n v="2"/>
    <d v="2020-12-14T00:00:00"/>
    <m/>
    <m/>
    <m/>
    <x v="166"/>
    <x v="0"/>
    <x v="0"/>
    <x v="0"/>
  </r>
  <r>
    <x v="284"/>
    <x v="278"/>
    <x v="263"/>
    <x v="1"/>
    <x v="62"/>
    <x v="9"/>
    <x v="0"/>
    <x v="0"/>
    <n v="5"/>
    <d v="2019-05-06T00:00:00"/>
    <m/>
    <m/>
    <m/>
    <x v="34"/>
    <x v="0"/>
    <x v="0"/>
    <x v="0"/>
  </r>
  <r>
    <x v="285"/>
    <x v="279"/>
    <x v="264"/>
    <x v="0"/>
    <x v="90"/>
    <x v="5"/>
    <x v="0"/>
    <x v="0"/>
    <n v="5"/>
    <d v="2017-01-09T00:00:00"/>
    <m/>
    <s v="Maternité"/>
    <d v="2021-05-10T00:00:00"/>
    <x v="13"/>
    <x v="1"/>
    <x v="0"/>
    <x v="1"/>
  </r>
  <r>
    <x v="286"/>
    <x v="280"/>
    <x v="23"/>
    <x v="1"/>
    <x v="53"/>
    <x v="2"/>
    <x v="0"/>
    <x v="0"/>
    <n v="5"/>
    <d v="2017-04-24T00:00:00"/>
    <m/>
    <m/>
    <m/>
    <x v="167"/>
    <x v="0"/>
    <x v="0"/>
    <x v="0"/>
  </r>
  <r>
    <x v="287"/>
    <x v="281"/>
    <x v="265"/>
    <x v="0"/>
    <x v="15"/>
    <x v="1"/>
    <x v="1"/>
    <x v="2"/>
    <n v="3"/>
    <d v="2019-10-22T00:00:00"/>
    <m/>
    <s v="Maternité"/>
    <m/>
    <x v="1"/>
    <x v="0"/>
    <x v="0"/>
    <x v="0"/>
  </r>
  <r>
    <x v="288"/>
    <x v="282"/>
    <x v="66"/>
    <x v="0"/>
    <x v="49"/>
    <x v="1"/>
    <x v="1"/>
    <x v="0"/>
    <n v="5"/>
    <d v="2021-02-08T00:00:00"/>
    <m/>
    <m/>
    <m/>
    <x v="62"/>
    <x v="0"/>
    <x v="0"/>
    <x v="0"/>
  </r>
  <r>
    <x v="289"/>
    <x v="283"/>
    <x v="266"/>
    <x v="0"/>
    <x v="46"/>
    <x v="4"/>
    <x v="0"/>
    <x v="0"/>
    <n v="5"/>
    <d v="2020-04-13T00:00:00"/>
    <m/>
    <m/>
    <m/>
    <x v="56"/>
    <x v="0"/>
    <x v="0"/>
    <x v="0"/>
  </r>
  <r>
    <x v="290"/>
    <x v="284"/>
    <x v="267"/>
    <x v="0"/>
    <x v="3"/>
    <x v="5"/>
    <x v="1"/>
    <x v="2"/>
    <n v="3"/>
    <d v="2020-12-15T00:00:00"/>
    <m/>
    <m/>
    <m/>
    <x v="25"/>
    <x v="0"/>
    <x v="0"/>
    <x v="0"/>
  </r>
  <r>
    <x v="291"/>
    <x v="284"/>
    <x v="268"/>
    <x v="0"/>
    <x v="24"/>
    <x v="2"/>
    <x v="1"/>
    <x v="3"/>
    <n v="4"/>
    <d v="2020-06-10T00:00:00"/>
    <m/>
    <m/>
    <m/>
    <x v="168"/>
    <x v="0"/>
    <x v="0"/>
    <x v="0"/>
  </r>
  <r>
    <x v="292"/>
    <x v="285"/>
    <x v="0"/>
    <x v="0"/>
    <x v="64"/>
    <x v="4"/>
    <x v="3"/>
    <x v="0"/>
    <n v="5"/>
    <d v="2020-06-22T00:00:00"/>
    <m/>
    <s v="Maternité"/>
    <d v="2021-04-12T00:00:00"/>
    <x v="145"/>
    <x v="1"/>
    <x v="0"/>
    <x v="1"/>
  </r>
  <r>
    <x v="293"/>
    <x v="286"/>
    <x v="269"/>
    <x v="0"/>
    <x v="69"/>
    <x v="8"/>
    <x v="2"/>
    <x v="0"/>
    <n v="2"/>
    <d v="2017-03-06T00:00:00"/>
    <m/>
    <s v="Maternité"/>
    <m/>
    <x v="1"/>
    <x v="0"/>
    <x v="0"/>
    <x v="0"/>
  </r>
  <r>
    <x v="294"/>
    <x v="287"/>
    <x v="215"/>
    <x v="1"/>
    <x v="57"/>
    <x v="6"/>
    <x v="1"/>
    <x v="2"/>
    <n v="3"/>
    <d v="2020-12-17T00:00:00"/>
    <m/>
    <m/>
    <m/>
    <x v="101"/>
    <x v="0"/>
    <x v="0"/>
    <x v="0"/>
  </r>
  <r>
    <x v="295"/>
    <x v="288"/>
    <x v="270"/>
    <x v="0"/>
    <x v="24"/>
    <x v="7"/>
    <x v="1"/>
    <x v="3"/>
    <n v="2"/>
    <d v="2020-09-01T00:00:00"/>
    <m/>
    <s v="Maternité"/>
    <d v="2021-09-20T00:00:00"/>
    <x v="169"/>
    <x v="0"/>
    <x v="0"/>
    <x v="0"/>
  </r>
  <r>
    <x v="296"/>
    <x v="289"/>
    <x v="59"/>
    <x v="0"/>
    <x v="29"/>
    <x v="6"/>
    <x v="2"/>
    <x v="0"/>
    <n v="5"/>
    <d v="2017-01-06T00:00:00"/>
    <m/>
    <m/>
    <m/>
    <x v="170"/>
    <x v="0"/>
    <x v="0"/>
    <x v="0"/>
  </r>
  <r>
    <x v="297"/>
    <x v="290"/>
    <x v="271"/>
    <x v="0"/>
    <x v="6"/>
    <x v="9"/>
    <x v="1"/>
    <x v="0"/>
    <n v="5"/>
    <d v="2020-02-03T00:00:00"/>
    <m/>
    <m/>
    <m/>
    <x v="2"/>
    <x v="0"/>
    <x v="0"/>
    <x v="0"/>
  </r>
  <r>
    <x v="298"/>
    <x v="291"/>
    <x v="272"/>
    <x v="0"/>
    <x v="35"/>
    <x v="5"/>
    <x v="2"/>
    <x v="2"/>
    <n v="3"/>
    <d v="2020-01-06T00:00:00"/>
    <m/>
    <m/>
    <m/>
    <x v="71"/>
    <x v="0"/>
    <x v="0"/>
    <x v="0"/>
  </r>
  <r>
    <x v="299"/>
    <x v="292"/>
    <x v="273"/>
    <x v="1"/>
    <x v="29"/>
    <x v="2"/>
    <x v="1"/>
    <x v="2"/>
    <n v="3"/>
    <d v="2018-12-04T00:00:00"/>
    <m/>
    <m/>
    <m/>
    <x v="126"/>
    <x v="0"/>
    <x v="0"/>
    <x v="0"/>
  </r>
  <r>
    <x v="300"/>
    <x v="293"/>
    <x v="274"/>
    <x v="0"/>
    <x v="57"/>
    <x v="5"/>
    <x v="3"/>
    <x v="0"/>
    <n v="5"/>
    <d v="2017-06-05T00:00:00"/>
    <m/>
    <m/>
    <m/>
    <x v="171"/>
    <x v="0"/>
    <x v="0"/>
    <x v="0"/>
  </r>
  <r>
    <x v="301"/>
    <x v="294"/>
    <x v="26"/>
    <x v="1"/>
    <x v="3"/>
    <x v="7"/>
    <x v="2"/>
    <x v="0"/>
    <n v="5"/>
    <d v="2020-06-30T00:00:00"/>
    <m/>
    <s v="Maladie professionnelle"/>
    <d v="2020-11-02T00:00:00"/>
    <x v="172"/>
    <x v="1"/>
    <x v="0"/>
    <x v="1"/>
  </r>
  <r>
    <x v="302"/>
    <x v="295"/>
    <x v="275"/>
    <x v="1"/>
    <x v="11"/>
    <x v="4"/>
    <x v="2"/>
    <x v="2"/>
    <n v="3"/>
    <d v="2021-05-24T00:00:00"/>
    <m/>
    <m/>
    <m/>
    <x v="173"/>
    <x v="0"/>
    <x v="0"/>
    <x v="0"/>
  </r>
  <r>
    <x v="303"/>
    <x v="296"/>
    <x v="276"/>
    <x v="0"/>
    <x v="31"/>
    <x v="1"/>
    <x v="1"/>
    <x v="2"/>
    <n v="3"/>
    <d v="2020-08-24T00:00:00"/>
    <m/>
    <m/>
    <m/>
    <x v="97"/>
    <x v="0"/>
    <x v="0"/>
    <x v="0"/>
  </r>
  <r>
    <x v="304"/>
    <x v="297"/>
    <x v="72"/>
    <x v="0"/>
    <x v="3"/>
    <x v="0"/>
    <x v="1"/>
    <x v="3"/>
    <n v="4"/>
    <d v="2019-11-22T00:00:00"/>
    <m/>
    <m/>
    <m/>
    <x v="174"/>
    <x v="0"/>
    <x v="0"/>
    <x v="0"/>
  </r>
  <r>
    <x v="305"/>
    <x v="298"/>
    <x v="277"/>
    <x v="1"/>
    <x v="26"/>
    <x v="6"/>
    <x v="1"/>
    <x v="3"/>
    <n v="4"/>
    <d v="2020-01-06T00:00:00"/>
    <m/>
    <m/>
    <m/>
    <x v="175"/>
    <x v="0"/>
    <x v="0"/>
    <x v="0"/>
  </r>
  <r>
    <x v="306"/>
    <x v="299"/>
    <x v="6"/>
    <x v="1"/>
    <x v="35"/>
    <x v="7"/>
    <x v="2"/>
    <x v="3"/>
    <n v="4"/>
    <d v="2019-10-07T00:00:00"/>
    <m/>
    <m/>
    <m/>
    <x v="176"/>
    <x v="0"/>
    <x v="0"/>
    <x v="0"/>
  </r>
  <r>
    <x v="307"/>
    <x v="300"/>
    <x v="278"/>
    <x v="0"/>
    <x v="57"/>
    <x v="8"/>
    <x v="3"/>
    <x v="0"/>
    <n v="5"/>
    <d v="2020-11-17T00:00:00"/>
    <m/>
    <s v="Maternité"/>
    <d v="2021-05-19T00:00:00"/>
    <x v="177"/>
    <x v="0"/>
    <x v="1"/>
    <x v="1"/>
  </r>
  <r>
    <x v="308"/>
    <x v="301"/>
    <x v="279"/>
    <x v="1"/>
    <x v="68"/>
    <x v="8"/>
    <x v="0"/>
    <x v="0"/>
    <n v="5"/>
    <d v="2017-03-20T00:00:00"/>
    <m/>
    <m/>
    <m/>
    <x v="111"/>
    <x v="0"/>
    <x v="0"/>
    <x v="0"/>
  </r>
  <r>
    <x v="309"/>
    <x v="302"/>
    <x v="280"/>
    <x v="0"/>
    <x v="35"/>
    <x v="8"/>
    <x v="0"/>
    <x v="0"/>
    <n v="5"/>
    <d v="2020-02-24T00:00:00"/>
    <m/>
    <m/>
    <m/>
    <x v="135"/>
    <x v="0"/>
    <x v="0"/>
    <x v="0"/>
  </r>
  <r>
    <x v="310"/>
    <x v="303"/>
    <x v="281"/>
    <x v="0"/>
    <x v="41"/>
    <x v="4"/>
    <x v="1"/>
    <x v="2"/>
    <n v="3"/>
    <d v="2019-10-07T00:00:00"/>
    <m/>
    <m/>
    <m/>
    <x v="91"/>
    <x v="0"/>
    <x v="0"/>
    <x v="0"/>
  </r>
  <r>
    <x v="311"/>
    <x v="304"/>
    <x v="282"/>
    <x v="0"/>
    <x v="11"/>
    <x v="9"/>
    <x v="2"/>
    <x v="0"/>
    <n v="5"/>
    <d v="2019-09-02T00:00:00"/>
    <m/>
    <s v="Maternité"/>
    <d v="2020-12-07T00:00:00"/>
    <x v="109"/>
    <x v="1"/>
    <x v="0"/>
    <x v="1"/>
  </r>
  <r>
    <x v="312"/>
    <x v="305"/>
    <x v="269"/>
    <x v="0"/>
    <x v="35"/>
    <x v="6"/>
    <x v="1"/>
    <x v="3"/>
    <n v="4"/>
    <d v="2018-12-03T00:00:00"/>
    <m/>
    <m/>
    <m/>
    <x v="68"/>
    <x v="0"/>
    <x v="0"/>
    <x v="0"/>
  </r>
  <r>
    <x v="313"/>
    <x v="306"/>
    <x v="283"/>
    <x v="1"/>
    <x v="80"/>
    <x v="3"/>
    <x v="0"/>
    <x v="0"/>
    <n v="5"/>
    <d v="2020-09-01T00:00:00"/>
    <m/>
    <m/>
    <m/>
    <x v="164"/>
    <x v="0"/>
    <x v="0"/>
    <x v="0"/>
  </r>
  <r>
    <x v="314"/>
    <x v="307"/>
    <x v="284"/>
    <x v="1"/>
    <x v="57"/>
    <x v="3"/>
    <x v="2"/>
    <x v="0"/>
    <n v="5"/>
    <d v="2017-02-06T00:00:00"/>
    <m/>
    <m/>
    <m/>
    <x v="17"/>
    <x v="0"/>
    <x v="0"/>
    <x v="0"/>
  </r>
  <r>
    <x v="315"/>
    <x v="308"/>
    <x v="285"/>
    <x v="1"/>
    <x v="19"/>
    <x v="9"/>
    <x v="1"/>
    <x v="2"/>
    <n v="3"/>
    <d v="2020-12-15T00:00:00"/>
    <m/>
    <m/>
    <m/>
    <x v="25"/>
    <x v="0"/>
    <x v="0"/>
    <x v="0"/>
  </r>
  <r>
    <x v="316"/>
    <x v="308"/>
    <x v="26"/>
    <x v="1"/>
    <x v="11"/>
    <x v="0"/>
    <x v="2"/>
    <x v="2"/>
    <n v="3"/>
    <d v="2021-05-24T00:00:00"/>
    <m/>
    <m/>
    <m/>
    <x v="173"/>
    <x v="0"/>
    <x v="0"/>
    <x v="0"/>
  </r>
  <r>
    <x v="317"/>
    <x v="309"/>
    <x v="286"/>
    <x v="1"/>
    <x v="57"/>
    <x v="1"/>
    <x v="3"/>
    <x v="0"/>
    <n v="5"/>
    <d v="2017-02-06T00:00:00"/>
    <m/>
    <m/>
    <m/>
    <x v="17"/>
    <x v="0"/>
    <x v="0"/>
    <x v="0"/>
  </r>
  <r>
    <x v="318"/>
    <x v="310"/>
    <x v="287"/>
    <x v="0"/>
    <x v="45"/>
    <x v="3"/>
    <x v="2"/>
    <x v="3"/>
    <n v="2"/>
    <d v="2020-02-03T00:00:00"/>
    <m/>
    <m/>
    <m/>
    <x v="178"/>
    <x v="0"/>
    <x v="0"/>
    <x v="0"/>
  </r>
  <r>
    <x v="319"/>
    <x v="310"/>
    <x v="288"/>
    <x v="0"/>
    <x v="84"/>
    <x v="7"/>
    <x v="2"/>
    <x v="0"/>
    <n v="5"/>
    <d v="2021-03-15T00:00:00"/>
    <m/>
    <m/>
    <m/>
    <x v="113"/>
    <x v="0"/>
    <x v="0"/>
    <x v="0"/>
  </r>
  <r>
    <x v="320"/>
    <x v="310"/>
    <x v="289"/>
    <x v="1"/>
    <x v="3"/>
    <x v="5"/>
    <x v="1"/>
    <x v="0"/>
    <n v="5"/>
    <d v="2019-02-25T00:00:00"/>
    <m/>
    <m/>
    <m/>
    <x v="43"/>
    <x v="0"/>
    <x v="0"/>
    <x v="0"/>
  </r>
  <r>
    <x v="321"/>
    <x v="311"/>
    <x v="290"/>
    <x v="0"/>
    <x v="59"/>
    <x v="2"/>
    <x v="1"/>
    <x v="3"/>
    <n v="2"/>
    <d v="2020-12-14T00:00:00"/>
    <m/>
    <m/>
    <m/>
    <x v="166"/>
    <x v="0"/>
    <x v="0"/>
    <x v="0"/>
  </r>
  <r>
    <x v="322"/>
    <x v="312"/>
    <x v="291"/>
    <x v="1"/>
    <x v="91"/>
    <x v="5"/>
    <x v="0"/>
    <x v="0"/>
    <n v="5"/>
    <d v="2019-05-06T00:00:00"/>
    <m/>
    <m/>
    <m/>
    <x v="34"/>
    <x v="0"/>
    <x v="0"/>
    <x v="0"/>
  </r>
  <r>
    <x v="323"/>
    <x v="313"/>
    <x v="292"/>
    <x v="1"/>
    <x v="38"/>
    <x v="1"/>
    <x v="1"/>
    <x v="2"/>
    <n v="3"/>
    <d v="2018-10-08T00:00:00"/>
    <m/>
    <s v="Accident (tous types) &gt; 30 jours"/>
    <m/>
    <x v="1"/>
    <x v="0"/>
    <x v="0"/>
    <x v="0"/>
  </r>
  <r>
    <x v="324"/>
    <x v="314"/>
    <x v="293"/>
    <x v="0"/>
    <x v="87"/>
    <x v="9"/>
    <x v="1"/>
    <x v="1"/>
    <m/>
    <m/>
    <m/>
    <m/>
    <m/>
    <x v="1"/>
    <x v="0"/>
    <x v="0"/>
    <x v="0"/>
  </r>
  <r>
    <x v="325"/>
    <x v="315"/>
    <x v="294"/>
    <x v="0"/>
    <x v="92"/>
    <x v="0"/>
    <x v="0"/>
    <x v="0"/>
    <n v="5"/>
    <d v="2019-04-08T00:00:00"/>
    <m/>
    <m/>
    <m/>
    <x v="179"/>
    <x v="0"/>
    <x v="0"/>
    <x v="0"/>
  </r>
  <r>
    <x v="326"/>
    <x v="316"/>
    <x v="295"/>
    <x v="1"/>
    <x v="13"/>
    <x v="1"/>
    <x v="0"/>
    <x v="2"/>
    <n v="3"/>
    <d v="2018-02-05T00:00:00"/>
    <m/>
    <s v="Maladie &gt; 30 jours"/>
    <m/>
    <x v="1"/>
    <x v="0"/>
    <x v="0"/>
    <x v="0"/>
  </r>
  <r>
    <x v="327"/>
    <x v="317"/>
    <x v="296"/>
    <x v="0"/>
    <x v="41"/>
    <x v="7"/>
    <x v="2"/>
    <x v="2"/>
    <n v="3"/>
    <d v="2019-11-04T00:00:00"/>
    <m/>
    <m/>
    <m/>
    <x v="57"/>
    <x v="0"/>
    <x v="0"/>
    <x v="0"/>
  </r>
  <r>
    <x v="328"/>
    <x v="318"/>
    <x v="297"/>
    <x v="1"/>
    <x v="93"/>
    <x v="7"/>
    <x v="0"/>
    <x v="0"/>
    <n v="5"/>
    <d v="2020-06-01T00:00:00"/>
    <m/>
    <m/>
    <m/>
    <x v="22"/>
    <x v="0"/>
    <x v="0"/>
    <x v="0"/>
  </r>
  <r>
    <x v="329"/>
    <x v="319"/>
    <x v="298"/>
    <x v="1"/>
    <x v="21"/>
    <x v="1"/>
    <x v="1"/>
    <x v="2"/>
    <n v="3"/>
    <d v="2020-05-25T00:00:00"/>
    <m/>
    <s v="Maladie professionnelle"/>
    <d v="2021-05-14T00:00:00"/>
    <x v="180"/>
    <x v="1"/>
    <x v="0"/>
    <x v="1"/>
  </r>
  <r>
    <x v="330"/>
    <x v="320"/>
    <x v="299"/>
    <x v="1"/>
    <x v="12"/>
    <x v="4"/>
    <x v="2"/>
    <x v="0"/>
    <n v="5"/>
    <d v="2018-02-19T00:00:00"/>
    <m/>
    <m/>
    <m/>
    <x v="84"/>
    <x v="0"/>
    <x v="0"/>
    <x v="0"/>
  </r>
  <r>
    <x v="331"/>
    <x v="321"/>
    <x v="300"/>
    <x v="1"/>
    <x v="94"/>
    <x v="5"/>
    <x v="0"/>
    <x v="0"/>
    <n v="5"/>
    <d v="2017-10-02T00:00:00"/>
    <m/>
    <m/>
    <m/>
    <x v="181"/>
    <x v="0"/>
    <x v="0"/>
    <x v="0"/>
  </r>
  <r>
    <x v="332"/>
    <x v="322"/>
    <x v="301"/>
    <x v="1"/>
    <x v="73"/>
    <x v="1"/>
    <x v="0"/>
    <x v="0"/>
    <n v="5"/>
    <d v="2019-03-04T00:00:00"/>
    <m/>
    <m/>
    <m/>
    <x v="118"/>
    <x v="0"/>
    <x v="0"/>
    <x v="0"/>
  </r>
  <r>
    <x v="333"/>
    <x v="323"/>
    <x v="302"/>
    <x v="0"/>
    <x v="68"/>
    <x v="0"/>
    <x v="0"/>
    <x v="0"/>
    <n v="5"/>
    <d v="2019-11-07T00:00:00"/>
    <m/>
    <m/>
    <m/>
    <x v="182"/>
    <x v="0"/>
    <x v="0"/>
    <x v="0"/>
  </r>
  <r>
    <x v="334"/>
    <x v="324"/>
    <x v="303"/>
    <x v="1"/>
    <x v="29"/>
    <x v="1"/>
    <x v="2"/>
    <x v="0"/>
    <n v="5"/>
    <d v="2018-02-01T00:00:00"/>
    <m/>
    <s v="Maladie professionnelle"/>
    <d v="2021-05-03T00:00:00"/>
    <x v="40"/>
    <x v="1"/>
    <x v="0"/>
    <x v="1"/>
  </r>
  <r>
    <x v="335"/>
    <x v="325"/>
    <x v="304"/>
    <x v="1"/>
    <x v="31"/>
    <x v="3"/>
    <x v="0"/>
    <x v="2"/>
    <n v="3"/>
    <d v="2020-07-21T00:00:00"/>
    <m/>
    <m/>
    <m/>
    <x v="76"/>
    <x v="0"/>
    <x v="0"/>
    <x v="0"/>
  </r>
  <r>
    <x v="336"/>
    <x v="326"/>
    <x v="305"/>
    <x v="0"/>
    <x v="3"/>
    <x v="5"/>
    <x v="1"/>
    <x v="3"/>
    <n v="2"/>
    <d v="2018-10-16T00:00:00"/>
    <m/>
    <m/>
    <m/>
    <x v="183"/>
    <x v="1"/>
    <x v="0"/>
    <x v="1"/>
  </r>
  <r>
    <x v="337"/>
    <x v="327"/>
    <x v="185"/>
    <x v="0"/>
    <x v="3"/>
    <x v="2"/>
    <x v="1"/>
    <x v="0"/>
    <n v="5"/>
    <d v="2019-05-06T00:00:00"/>
    <m/>
    <m/>
    <m/>
    <x v="34"/>
    <x v="0"/>
    <x v="0"/>
    <x v="0"/>
  </r>
  <r>
    <x v="338"/>
    <x v="328"/>
    <x v="306"/>
    <x v="0"/>
    <x v="43"/>
    <x v="8"/>
    <x v="1"/>
    <x v="2"/>
    <n v="3"/>
    <d v="2020-03-23T00:00:00"/>
    <m/>
    <m/>
    <m/>
    <x v="12"/>
    <x v="0"/>
    <x v="0"/>
    <x v="0"/>
  </r>
  <r>
    <x v="339"/>
    <x v="329"/>
    <x v="12"/>
    <x v="0"/>
    <x v="32"/>
    <x v="9"/>
    <x v="0"/>
    <x v="0"/>
    <n v="5"/>
    <d v="2021-01-18T00:00:00"/>
    <m/>
    <m/>
    <m/>
    <x v="184"/>
    <x v="0"/>
    <x v="0"/>
    <x v="0"/>
  </r>
  <r>
    <x v="340"/>
    <x v="330"/>
    <x v="307"/>
    <x v="1"/>
    <x v="42"/>
    <x v="2"/>
    <x v="1"/>
    <x v="2"/>
    <n v="3"/>
    <d v="2019-04-06T00:00:00"/>
    <m/>
    <m/>
    <m/>
    <x v="65"/>
    <x v="0"/>
    <x v="0"/>
    <x v="0"/>
  </r>
  <r>
    <x v="341"/>
    <x v="331"/>
    <x v="55"/>
    <x v="1"/>
    <x v="16"/>
    <x v="3"/>
    <x v="0"/>
    <x v="0"/>
    <n v="5"/>
    <d v="2016-04-05T00:00:00"/>
    <m/>
    <m/>
    <m/>
    <x v="185"/>
    <x v="1"/>
    <x v="0"/>
    <x v="1"/>
  </r>
  <r>
    <x v="342"/>
    <x v="332"/>
    <x v="308"/>
    <x v="0"/>
    <x v="95"/>
    <x v="7"/>
    <x v="3"/>
    <x v="2"/>
    <n v="3"/>
    <d v="2021-05-04T00:00:00"/>
    <m/>
    <m/>
    <m/>
    <x v="115"/>
    <x v="0"/>
    <x v="0"/>
    <x v="0"/>
  </r>
  <r>
    <x v="343"/>
    <x v="333"/>
    <x v="309"/>
    <x v="1"/>
    <x v="41"/>
    <x v="0"/>
    <x v="1"/>
    <x v="2"/>
    <n v="3"/>
    <d v="2019-07-02T00:00:00"/>
    <m/>
    <m/>
    <m/>
    <x v="46"/>
    <x v="0"/>
    <x v="0"/>
    <x v="0"/>
  </r>
  <r>
    <x v="344"/>
    <x v="334"/>
    <x v="291"/>
    <x v="1"/>
    <x v="57"/>
    <x v="0"/>
    <x v="1"/>
    <x v="3"/>
    <n v="4"/>
    <d v="2020-09-07T00:00:00"/>
    <m/>
    <m/>
    <m/>
    <x v="186"/>
    <x v="0"/>
    <x v="0"/>
    <x v="0"/>
  </r>
  <r>
    <x v="345"/>
    <x v="335"/>
    <x v="310"/>
    <x v="1"/>
    <x v="96"/>
    <x v="1"/>
    <x v="0"/>
    <x v="0"/>
    <n v="5"/>
    <d v="2017-06-01T00:00:00"/>
    <m/>
    <m/>
    <m/>
    <x v="187"/>
    <x v="0"/>
    <x v="0"/>
    <x v="0"/>
  </r>
  <r>
    <x v="346"/>
    <x v="336"/>
    <x v="311"/>
    <x v="0"/>
    <x v="14"/>
    <x v="1"/>
    <x v="0"/>
    <x v="0"/>
    <n v="5"/>
    <d v="2019-03-04T00:00:00"/>
    <m/>
    <m/>
    <m/>
    <x v="118"/>
    <x v="0"/>
    <x v="0"/>
    <x v="0"/>
  </r>
  <r>
    <x v="347"/>
    <x v="337"/>
    <x v="312"/>
    <x v="0"/>
    <x v="19"/>
    <x v="8"/>
    <x v="1"/>
    <x v="0"/>
    <n v="5"/>
    <d v="2019-10-07T00:00:00"/>
    <m/>
    <s v="Maladie &gt; 30 jours"/>
    <d v="2021-05-17T00:00:00"/>
    <x v="52"/>
    <x v="0"/>
    <x v="1"/>
    <x v="1"/>
  </r>
  <r>
    <x v="348"/>
    <x v="338"/>
    <x v="313"/>
    <x v="0"/>
    <x v="2"/>
    <x v="7"/>
    <x v="1"/>
    <x v="0"/>
    <n v="5"/>
    <d v="2020-11-09T00:00:00"/>
    <d v="2021-01-01T00:00:00"/>
    <s v="Accident (tous types) &gt; 30 jours"/>
    <d v="2021-04-03T00:00:00"/>
    <x v="188"/>
    <x v="1"/>
    <x v="0"/>
    <x v="1"/>
  </r>
  <r>
    <x v="349"/>
    <x v="339"/>
    <x v="314"/>
    <x v="1"/>
    <x v="32"/>
    <x v="2"/>
    <x v="0"/>
    <x v="0"/>
    <n v="5"/>
    <d v="2018-10-01T00:00:00"/>
    <m/>
    <m/>
    <m/>
    <x v="189"/>
    <x v="0"/>
    <x v="0"/>
    <x v="0"/>
  </r>
  <r>
    <x v="350"/>
    <x v="340"/>
    <x v="315"/>
    <x v="1"/>
    <x v="41"/>
    <x v="6"/>
    <x v="1"/>
    <x v="2"/>
    <n v="3"/>
    <d v="2019-07-02T00:00:00"/>
    <m/>
    <m/>
    <m/>
    <x v="46"/>
    <x v="0"/>
    <x v="0"/>
    <x v="0"/>
  </r>
  <r>
    <x v="351"/>
    <x v="341"/>
    <x v="316"/>
    <x v="0"/>
    <x v="31"/>
    <x v="3"/>
    <x v="1"/>
    <x v="2"/>
    <n v="3"/>
    <d v="2020-07-21T00:00:00"/>
    <m/>
    <m/>
    <m/>
    <x v="76"/>
    <x v="0"/>
    <x v="0"/>
    <x v="0"/>
  </r>
  <r>
    <x v="352"/>
    <x v="342"/>
    <x v="317"/>
    <x v="0"/>
    <x v="3"/>
    <x v="5"/>
    <x v="2"/>
    <x v="0"/>
    <n v="5"/>
    <d v="2020-02-03T00:00:00"/>
    <m/>
    <m/>
    <m/>
    <x v="2"/>
    <x v="0"/>
    <x v="0"/>
    <x v="0"/>
  </r>
  <r>
    <x v="353"/>
    <x v="343"/>
    <x v="318"/>
    <x v="0"/>
    <x v="3"/>
    <x v="1"/>
    <x v="2"/>
    <x v="0"/>
    <n v="5"/>
    <d v="2019-02-04T00:00:00"/>
    <m/>
    <s v="Maternité"/>
    <d v="2021-04-26T00:00:00"/>
    <x v="110"/>
    <x v="1"/>
    <x v="0"/>
    <x v="1"/>
  </r>
  <r>
    <x v="354"/>
    <x v="344"/>
    <x v="319"/>
    <x v="1"/>
    <x v="4"/>
    <x v="4"/>
    <x v="0"/>
    <x v="0"/>
    <n v="5"/>
    <d v="2017-12-04T00:00:00"/>
    <m/>
    <m/>
    <m/>
    <x v="190"/>
    <x v="0"/>
    <x v="0"/>
    <x v="0"/>
  </r>
  <r>
    <x v="355"/>
    <x v="345"/>
    <x v="320"/>
    <x v="1"/>
    <x v="43"/>
    <x v="8"/>
    <x v="1"/>
    <x v="0"/>
    <n v="5"/>
    <d v="2019-10-07T00:00:00"/>
    <m/>
    <s v="Maladie &gt; 30 jours"/>
    <d v="2021-05-03T00:00:00"/>
    <x v="40"/>
    <x v="1"/>
    <x v="0"/>
    <x v="1"/>
  </r>
  <r>
    <x v="356"/>
    <x v="346"/>
    <x v="321"/>
    <x v="0"/>
    <x v="66"/>
    <x v="6"/>
    <x v="0"/>
    <x v="0"/>
    <n v="5"/>
    <d v="2017-09-21T00:00:00"/>
    <m/>
    <m/>
    <m/>
    <x v="191"/>
    <x v="0"/>
    <x v="0"/>
    <x v="0"/>
  </r>
  <r>
    <x v="357"/>
    <x v="347"/>
    <x v="322"/>
    <x v="1"/>
    <x v="80"/>
    <x v="8"/>
    <x v="0"/>
    <x v="0"/>
    <n v="5"/>
    <d v="2020-01-13T00:00:00"/>
    <m/>
    <m/>
    <m/>
    <x v="192"/>
    <x v="0"/>
    <x v="0"/>
    <x v="0"/>
  </r>
  <r>
    <x v="358"/>
    <x v="348"/>
    <x v="323"/>
    <x v="0"/>
    <x v="3"/>
    <x v="4"/>
    <x v="1"/>
    <x v="0"/>
    <n v="5"/>
    <d v="2020-02-10T00:00:00"/>
    <m/>
    <m/>
    <m/>
    <x v="108"/>
    <x v="0"/>
    <x v="0"/>
    <x v="0"/>
  </r>
  <r>
    <x v="359"/>
    <x v="349"/>
    <x v="324"/>
    <x v="1"/>
    <x v="71"/>
    <x v="2"/>
    <x v="1"/>
    <x v="2"/>
    <n v="3"/>
    <d v="2019-12-10T00:00:00"/>
    <m/>
    <m/>
    <m/>
    <x v="114"/>
    <x v="0"/>
    <x v="0"/>
    <x v="0"/>
  </r>
  <r>
    <x v="360"/>
    <x v="350"/>
    <x v="325"/>
    <x v="1"/>
    <x v="35"/>
    <x v="1"/>
    <x v="2"/>
    <x v="0"/>
    <n v="5"/>
    <d v="2020-02-24T00:00:00"/>
    <m/>
    <m/>
    <m/>
    <x v="135"/>
    <x v="0"/>
    <x v="0"/>
    <x v="0"/>
  </r>
  <r>
    <x v="361"/>
    <x v="351"/>
    <x v="326"/>
    <x v="0"/>
    <x v="52"/>
    <x v="7"/>
    <x v="2"/>
    <x v="2"/>
    <n v="3"/>
    <d v="2019-08-06T00:00:00"/>
    <m/>
    <m/>
    <m/>
    <x v="193"/>
    <x v="0"/>
    <x v="0"/>
    <x v="0"/>
  </r>
  <r>
    <x v="362"/>
    <x v="352"/>
    <x v="13"/>
    <x v="1"/>
    <x v="97"/>
    <x v="5"/>
    <x v="0"/>
    <x v="0"/>
    <n v="5"/>
    <d v="2021-05-18T00:00:00"/>
    <m/>
    <m/>
    <m/>
    <x v="194"/>
    <x v="0"/>
    <x v="0"/>
    <x v="0"/>
  </r>
  <r>
    <x v="363"/>
    <x v="353"/>
    <x v="327"/>
    <x v="1"/>
    <x v="15"/>
    <x v="3"/>
    <x v="0"/>
    <x v="0"/>
    <n v="5"/>
    <d v="2019-09-09T00:00:00"/>
    <m/>
    <s v="Accident (tous types) &gt; 30 jours"/>
    <m/>
    <x v="1"/>
    <x v="0"/>
    <x v="0"/>
    <x v="0"/>
  </r>
  <r>
    <x v="364"/>
    <x v="354"/>
    <x v="266"/>
    <x v="0"/>
    <x v="7"/>
    <x v="1"/>
    <x v="1"/>
    <x v="0"/>
    <n v="5"/>
    <d v="2020-02-03T00:00:00"/>
    <m/>
    <s v="Maternité"/>
    <d v="2021-06-07T00:00:00"/>
    <x v="23"/>
    <x v="0"/>
    <x v="0"/>
    <x v="0"/>
  </r>
  <r>
    <x v="365"/>
    <x v="355"/>
    <x v="328"/>
    <x v="1"/>
    <x v="43"/>
    <x v="8"/>
    <x v="1"/>
    <x v="2"/>
    <n v="3"/>
    <d v="2020-03-30T00:00:00"/>
    <m/>
    <m/>
    <m/>
    <x v="10"/>
    <x v="0"/>
    <x v="0"/>
    <x v="0"/>
  </r>
  <r>
    <x v="366"/>
    <x v="356"/>
    <x v="328"/>
    <x v="1"/>
    <x v="13"/>
    <x v="9"/>
    <x v="3"/>
    <x v="0"/>
    <n v="5"/>
    <d v="2018-02-05T00:00:00"/>
    <m/>
    <m/>
    <m/>
    <x v="137"/>
    <x v="0"/>
    <x v="0"/>
    <x v="0"/>
  </r>
  <r>
    <x v="367"/>
    <x v="357"/>
    <x v="329"/>
    <x v="0"/>
    <x v="44"/>
    <x v="6"/>
    <x v="0"/>
    <x v="0"/>
    <n v="5"/>
    <d v="2018-02-05T00:00:00"/>
    <m/>
    <m/>
    <m/>
    <x v="137"/>
    <x v="0"/>
    <x v="0"/>
    <x v="0"/>
  </r>
  <r>
    <x v="368"/>
    <x v="358"/>
    <x v="330"/>
    <x v="1"/>
    <x v="38"/>
    <x v="1"/>
    <x v="2"/>
    <x v="0"/>
    <n v="5"/>
    <d v="2020-12-09T00:00:00"/>
    <m/>
    <m/>
    <m/>
    <x v="195"/>
    <x v="0"/>
    <x v="0"/>
    <x v="0"/>
  </r>
  <r>
    <x v="369"/>
    <x v="359"/>
    <x v="331"/>
    <x v="1"/>
    <x v="23"/>
    <x v="6"/>
    <x v="1"/>
    <x v="3"/>
    <n v="2"/>
    <d v="2020-01-10T00:00:00"/>
    <m/>
    <m/>
    <m/>
    <x v="196"/>
    <x v="0"/>
    <x v="0"/>
    <x v="0"/>
  </r>
  <r>
    <x v="370"/>
    <x v="360"/>
    <x v="332"/>
    <x v="1"/>
    <x v="38"/>
    <x v="2"/>
    <x v="1"/>
    <x v="2"/>
    <n v="3"/>
    <d v="2018-11-26T00:00:00"/>
    <m/>
    <m/>
    <m/>
    <x v="88"/>
    <x v="0"/>
    <x v="0"/>
    <x v="0"/>
  </r>
  <r>
    <x v="371"/>
    <x v="361"/>
    <x v="333"/>
    <x v="0"/>
    <x v="12"/>
    <x v="5"/>
    <x v="2"/>
    <x v="0"/>
    <n v="5"/>
    <d v="2018-02-01T00:00:00"/>
    <m/>
    <s v="Maladie professionnelle"/>
    <d v="2021-06-01T00:00:00"/>
    <x v="197"/>
    <x v="0"/>
    <x v="0"/>
    <x v="1"/>
  </r>
  <r>
    <x v="372"/>
    <x v="362"/>
    <x v="334"/>
    <x v="1"/>
    <x v="6"/>
    <x v="1"/>
    <x v="2"/>
    <x v="2"/>
    <n v="3"/>
    <d v="2020-07-21T00:00:00"/>
    <m/>
    <m/>
    <m/>
    <x v="76"/>
    <x v="0"/>
    <x v="0"/>
    <x v="0"/>
  </r>
  <r>
    <x v="373"/>
    <x v="363"/>
    <x v="335"/>
    <x v="0"/>
    <x v="30"/>
    <x v="0"/>
    <x v="1"/>
    <x v="3"/>
    <n v="4"/>
    <d v="2021-01-04T00:00:00"/>
    <m/>
    <m/>
    <m/>
    <x v="21"/>
    <x v="0"/>
    <x v="0"/>
    <x v="0"/>
  </r>
  <r>
    <x v="374"/>
    <x v="364"/>
    <x v="101"/>
    <x v="1"/>
    <x v="49"/>
    <x v="2"/>
    <x v="3"/>
    <x v="0"/>
    <n v="5"/>
    <d v="2021-02-08T00:00:00"/>
    <m/>
    <m/>
    <m/>
    <x v="62"/>
    <x v="0"/>
    <x v="0"/>
    <x v="0"/>
  </r>
  <r>
    <x v="375"/>
    <x v="365"/>
    <x v="336"/>
    <x v="1"/>
    <x v="33"/>
    <x v="1"/>
    <x v="1"/>
    <x v="0"/>
    <n v="5"/>
    <d v="2020-09-01T00:00:00"/>
    <m/>
    <m/>
    <m/>
    <x v="164"/>
    <x v="0"/>
    <x v="0"/>
    <x v="0"/>
  </r>
  <r>
    <x v="376"/>
    <x v="366"/>
    <x v="337"/>
    <x v="0"/>
    <x v="97"/>
    <x v="8"/>
    <x v="0"/>
    <x v="0"/>
    <n v="5"/>
    <d v="2020-02-04T00:00:00"/>
    <m/>
    <m/>
    <m/>
    <x v="198"/>
    <x v="0"/>
    <x v="0"/>
    <x v="0"/>
  </r>
  <r>
    <x v="377"/>
    <x v="367"/>
    <x v="338"/>
    <x v="1"/>
    <x v="12"/>
    <x v="4"/>
    <x v="1"/>
    <x v="2"/>
    <n v="3"/>
    <d v="2018-01-15T00:00:00"/>
    <m/>
    <m/>
    <m/>
    <x v="73"/>
    <x v="1"/>
    <x v="0"/>
    <x v="1"/>
  </r>
  <r>
    <x v="378"/>
    <x v="368"/>
    <x v="339"/>
    <x v="1"/>
    <x v="49"/>
    <x v="3"/>
    <x v="2"/>
    <x v="0"/>
    <n v="5"/>
    <d v="2021-02-08T00:00:00"/>
    <m/>
    <m/>
    <m/>
    <x v="62"/>
    <x v="0"/>
    <x v="0"/>
    <x v="0"/>
  </r>
  <r>
    <x v="379"/>
    <x v="369"/>
    <x v="340"/>
    <x v="0"/>
    <x v="3"/>
    <x v="4"/>
    <x v="2"/>
    <x v="0"/>
    <n v="5"/>
    <d v="2019-02-25T00:00:00"/>
    <m/>
    <m/>
    <m/>
    <x v="43"/>
    <x v="0"/>
    <x v="0"/>
    <x v="0"/>
  </r>
  <r>
    <x v="380"/>
    <x v="370"/>
    <x v="212"/>
    <x v="1"/>
    <x v="98"/>
    <x v="5"/>
    <x v="0"/>
    <x v="0"/>
    <n v="5"/>
    <d v="2020-09-01T00:00:00"/>
    <m/>
    <m/>
    <m/>
    <x v="164"/>
    <x v="0"/>
    <x v="0"/>
    <x v="0"/>
  </r>
  <r>
    <x v="381"/>
    <x v="371"/>
    <x v="341"/>
    <x v="0"/>
    <x v="35"/>
    <x v="8"/>
    <x v="1"/>
    <x v="2"/>
    <n v="3"/>
    <d v="2020-01-06T00:00:00"/>
    <m/>
    <m/>
    <m/>
    <x v="71"/>
    <x v="0"/>
    <x v="0"/>
    <x v="0"/>
  </r>
  <r>
    <x v="382"/>
    <x v="372"/>
    <x v="342"/>
    <x v="1"/>
    <x v="11"/>
    <x v="6"/>
    <x v="1"/>
    <x v="3"/>
    <n v="4"/>
    <d v="2019-05-27T00:00:00"/>
    <m/>
    <m/>
    <m/>
    <x v="11"/>
    <x v="0"/>
    <x v="0"/>
    <x v="0"/>
  </r>
  <r>
    <x v="383"/>
    <x v="373"/>
    <x v="343"/>
    <x v="0"/>
    <x v="41"/>
    <x v="0"/>
    <x v="1"/>
    <x v="2"/>
    <n v="3"/>
    <d v="2019-07-02T00:00:00"/>
    <m/>
    <m/>
    <m/>
    <x v="46"/>
    <x v="0"/>
    <x v="0"/>
    <x v="0"/>
  </r>
  <r>
    <x v="384"/>
    <x v="374"/>
    <x v="328"/>
    <x v="1"/>
    <x v="11"/>
    <x v="3"/>
    <x v="2"/>
    <x v="0"/>
    <n v="5"/>
    <d v="2019-07-08T00:00:00"/>
    <m/>
    <m/>
    <m/>
    <x v="47"/>
    <x v="0"/>
    <x v="0"/>
    <x v="0"/>
  </r>
  <r>
    <x v="385"/>
    <x v="375"/>
    <x v="344"/>
    <x v="0"/>
    <x v="75"/>
    <x v="5"/>
    <x v="0"/>
    <x v="0"/>
    <n v="5"/>
    <d v="2017-03-14T00:00:00"/>
    <m/>
    <m/>
    <m/>
    <x v="199"/>
    <x v="0"/>
    <x v="0"/>
    <x v="0"/>
  </r>
  <r>
    <x v="386"/>
    <x v="376"/>
    <x v="345"/>
    <x v="1"/>
    <x v="37"/>
    <x v="7"/>
    <x v="0"/>
    <x v="0"/>
    <n v="5"/>
    <d v="2017-02-06T00:00:00"/>
    <m/>
    <m/>
    <m/>
    <x v="17"/>
    <x v="0"/>
    <x v="0"/>
    <x v="0"/>
  </r>
  <r>
    <x v="387"/>
    <x v="377"/>
    <x v="346"/>
    <x v="0"/>
    <x v="8"/>
    <x v="1"/>
    <x v="0"/>
    <x v="0"/>
    <n v="5"/>
    <d v="2016-12-06T00:00:00"/>
    <m/>
    <m/>
    <m/>
    <x v="102"/>
    <x v="0"/>
    <x v="0"/>
    <x v="0"/>
  </r>
  <r>
    <x v="388"/>
    <x v="378"/>
    <x v="347"/>
    <x v="1"/>
    <x v="95"/>
    <x v="9"/>
    <x v="1"/>
    <x v="0"/>
    <n v="5"/>
    <d v="2021-05-04T00:00:00"/>
    <m/>
    <m/>
    <m/>
    <x v="200"/>
    <x v="0"/>
    <x v="0"/>
    <x v="0"/>
  </r>
  <r>
    <x v="389"/>
    <x v="379"/>
    <x v="348"/>
    <x v="1"/>
    <x v="16"/>
    <x v="7"/>
    <x v="0"/>
    <x v="0"/>
    <n v="5"/>
    <d v="2017-02-01T00:00:00"/>
    <m/>
    <m/>
    <m/>
    <x v="201"/>
    <x v="0"/>
    <x v="0"/>
    <x v="0"/>
  </r>
  <r>
    <x v="390"/>
    <x v="380"/>
    <x v="349"/>
    <x v="1"/>
    <x v="35"/>
    <x v="0"/>
    <x v="2"/>
    <x v="0"/>
    <n v="5"/>
    <d v="2019-12-10T00:00:00"/>
    <m/>
    <m/>
    <m/>
    <x v="202"/>
    <x v="0"/>
    <x v="0"/>
    <x v="0"/>
  </r>
  <r>
    <x v="391"/>
    <x v="381"/>
    <x v="139"/>
    <x v="1"/>
    <x v="41"/>
    <x v="4"/>
    <x v="1"/>
    <x v="2"/>
    <n v="3"/>
    <d v="2019-07-02T00:00:00"/>
    <m/>
    <m/>
    <m/>
    <x v="46"/>
    <x v="0"/>
    <x v="0"/>
    <x v="0"/>
  </r>
  <r>
    <x v="392"/>
    <x v="382"/>
    <x v="350"/>
    <x v="0"/>
    <x v="69"/>
    <x v="8"/>
    <x v="1"/>
    <x v="2"/>
    <n v="3"/>
    <d v="2018-10-08T00:00:00"/>
    <m/>
    <m/>
    <m/>
    <x v="140"/>
    <x v="0"/>
    <x v="0"/>
    <x v="0"/>
  </r>
  <r>
    <x v="393"/>
    <x v="383"/>
    <x v="351"/>
    <x v="1"/>
    <x v="3"/>
    <x v="2"/>
    <x v="1"/>
    <x v="2"/>
    <n v="3"/>
    <d v="2020-09-18T00:00:00"/>
    <m/>
    <m/>
    <m/>
    <x v="203"/>
    <x v="0"/>
    <x v="0"/>
    <x v="0"/>
  </r>
  <r>
    <x v="394"/>
    <x v="384"/>
    <x v="352"/>
    <x v="1"/>
    <x v="24"/>
    <x v="8"/>
    <x v="1"/>
    <x v="3"/>
    <n v="2"/>
    <d v="2018-12-15T00:00:00"/>
    <m/>
    <m/>
    <m/>
    <x v="109"/>
    <x v="1"/>
    <x v="0"/>
    <x v="1"/>
  </r>
  <r>
    <x v="395"/>
    <x v="385"/>
    <x v="353"/>
    <x v="1"/>
    <x v="3"/>
    <x v="1"/>
    <x v="1"/>
    <x v="0"/>
    <n v="5"/>
    <d v="2019-05-06T00:00:00"/>
    <m/>
    <m/>
    <m/>
    <x v="34"/>
    <x v="0"/>
    <x v="0"/>
    <x v="0"/>
  </r>
  <r>
    <x v="396"/>
    <x v="386"/>
    <x v="354"/>
    <x v="1"/>
    <x v="4"/>
    <x v="0"/>
    <x v="0"/>
    <x v="0"/>
    <n v="5"/>
    <d v="2017-12-04T00:00:00"/>
    <m/>
    <m/>
    <m/>
    <x v="190"/>
    <x v="0"/>
    <x v="0"/>
    <x v="0"/>
  </r>
  <r>
    <x v="397"/>
    <x v="387"/>
    <x v="355"/>
    <x v="1"/>
    <x v="7"/>
    <x v="3"/>
    <x v="2"/>
    <x v="0"/>
    <n v="5"/>
    <d v="2020-02-03T00:00:00"/>
    <m/>
    <m/>
    <m/>
    <x v="2"/>
    <x v="0"/>
    <x v="0"/>
    <x v="0"/>
  </r>
  <r>
    <x v="398"/>
    <x v="388"/>
    <x v="356"/>
    <x v="0"/>
    <x v="6"/>
    <x v="1"/>
    <x v="2"/>
    <x v="2"/>
    <n v="3"/>
    <d v="2020-06-15T00:00:00"/>
    <m/>
    <m/>
    <m/>
    <x v="204"/>
    <x v="0"/>
    <x v="0"/>
    <x v="0"/>
  </r>
  <r>
    <x v="399"/>
    <x v="389"/>
    <x v="357"/>
    <x v="1"/>
    <x v="6"/>
    <x v="9"/>
    <x v="2"/>
    <x v="0"/>
    <n v="5"/>
    <d v="2020-11-23T00:00:00"/>
    <m/>
    <m/>
    <m/>
    <x v="30"/>
    <x v="0"/>
    <x v="0"/>
    <x v="0"/>
  </r>
  <r>
    <x v="400"/>
    <x v="390"/>
    <x v="358"/>
    <x v="0"/>
    <x v="7"/>
    <x v="2"/>
    <x v="3"/>
    <x v="0"/>
    <n v="5"/>
    <d v="2020-11-23T00:00:00"/>
    <m/>
    <m/>
    <m/>
    <x v="30"/>
    <x v="0"/>
    <x v="0"/>
    <x v="0"/>
  </r>
  <r>
    <x v="401"/>
    <x v="391"/>
    <x v="359"/>
    <x v="1"/>
    <x v="84"/>
    <x v="3"/>
    <x v="2"/>
    <x v="0"/>
    <n v="5"/>
    <d v="2017-04-03T00:00:00"/>
    <m/>
    <m/>
    <m/>
    <x v="19"/>
    <x v="0"/>
    <x v="0"/>
    <x v="0"/>
  </r>
  <r>
    <x v="402"/>
    <x v="392"/>
    <x v="26"/>
    <x v="1"/>
    <x v="68"/>
    <x v="8"/>
    <x v="0"/>
    <x v="0"/>
    <n v="5"/>
    <d v="2017-03-20T00:00:00"/>
    <m/>
    <m/>
    <m/>
    <x v="111"/>
    <x v="0"/>
    <x v="0"/>
    <x v="0"/>
  </r>
  <r>
    <x v="403"/>
    <x v="393"/>
    <x v="360"/>
    <x v="1"/>
    <x v="43"/>
    <x v="8"/>
    <x v="1"/>
    <x v="2"/>
    <n v="3"/>
    <d v="2020-03-16T00:00:00"/>
    <m/>
    <m/>
    <m/>
    <x v="147"/>
    <x v="0"/>
    <x v="0"/>
    <x v="0"/>
  </r>
  <r>
    <x v="404"/>
    <x v="394"/>
    <x v="167"/>
    <x v="0"/>
    <x v="9"/>
    <x v="4"/>
    <x v="0"/>
    <x v="2"/>
    <n v="3"/>
    <d v="2019-02-13T00:00:00"/>
    <m/>
    <m/>
    <m/>
    <x v="205"/>
    <x v="0"/>
    <x v="0"/>
    <x v="0"/>
  </r>
  <r>
    <x v="405"/>
    <x v="395"/>
    <x v="361"/>
    <x v="0"/>
    <x v="25"/>
    <x v="9"/>
    <x v="2"/>
    <x v="0"/>
    <n v="5"/>
    <d v="2016-11-08T00:00:00"/>
    <m/>
    <m/>
    <m/>
    <x v="158"/>
    <x v="0"/>
    <x v="0"/>
    <x v="0"/>
  </r>
  <r>
    <x v="406"/>
    <x v="396"/>
    <x v="362"/>
    <x v="1"/>
    <x v="33"/>
    <x v="0"/>
    <x v="1"/>
    <x v="0"/>
    <n v="5"/>
    <d v="2018-11-05T00:00:00"/>
    <m/>
    <m/>
    <m/>
    <x v="38"/>
    <x v="0"/>
    <x v="0"/>
    <x v="0"/>
  </r>
  <r>
    <x v="407"/>
    <x v="397"/>
    <x v="363"/>
    <x v="1"/>
    <x v="69"/>
    <x v="4"/>
    <x v="0"/>
    <x v="0"/>
    <n v="5"/>
    <d v="2017-03-27T00:00:00"/>
    <m/>
    <m/>
    <m/>
    <x v="119"/>
    <x v="0"/>
    <x v="0"/>
    <x v="0"/>
  </r>
  <r>
    <x v="408"/>
    <x v="398"/>
    <x v="364"/>
    <x v="1"/>
    <x v="50"/>
    <x v="4"/>
    <x v="0"/>
    <x v="0"/>
    <n v="5"/>
    <d v="2020-09-01T00:00:00"/>
    <m/>
    <s v="Maladie professionnelle"/>
    <d v="2021-05-03T00:00:00"/>
    <x v="40"/>
    <x v="1"/>
    <x v="0"/>
    <x v="1"/>
  </r>
  <r>
    <x v="409"/>
    <x v="399"/>
    <x v="365"/>
    <x v="1"/>
    <x v="0"/>
    <x v="0"/>
    <x v="0"/>
    <x v="0"/>
    <n v="5"/>
    <d v="2020-01-06T00:00:00"/>
    <m/>
    <m/>
    <m/>
    <x v="6"/>
    <x v="0"/>
    <x v="0"/>
    <x v="0"/>
  </r>
  <r>
    <x v="410"/>
    <x v="400"/>
    <x v="287"/>
    <x v="0"/>
    <x v="67"/>
    <x v="6"/>
    <x v="0"/>
    <x v="0"/>
    <n v="5"/>
    <d v="2020-01-06T00:00:00"/>
    <m/>
    <m/>
    <m/>
    <x v="6"/>
    <x v="0"/>
    <x v="0"/>
    <x v="0"/>
  </r>
  <r>
    <x v="411"/>
    <x v="400"/>
    <x v="366"/>
    <x v="1"/>
    <x v="43"/>
    <x v="7"/>
    <x v="1"/>
    <x v="2"/>
    <n v="3"/>
    <d v="2020-03-30T00:00:00"/>
    <m/>
    <m/>
    <m/>
    <x v="10"/>
    <x v="0"/>
    <x v="0"/>
    <x v="0"/>
  </r>
  <r>
    <x v="412"/>
    <x v="401"/>
    <x v="367"/>
    <x v="0"/>
    <x v="30"/>
    <x v="0"/>
    <x v="1"/>
    <x v="3"/>
    <n v="4"/>
    <d v="2018-11-26T00:00:00"/>
    <m/>
    <m/>
    <m/>
    <x v="206"/>
    <x v="0"/>
    <x v="0"/>
    <x v="0"/>
  </r>
  <r>
    <x v="413"/>
    <x v="402"/>
    <x v="368"/>
    <x v="0"/>
    <x v="42"/>
    <x v="8"/>
    <x v="1"/>
    <x v="2"/>
    <n v="3"/>
    <d v="2020-02-03T00:00:00"/>
    <m/>
    <m/>
    <m/>
    <x v="59"/>
    <x v="0"/>
    <x v="0"/>
    <x v="0"/>
  </r>
  <r>
    <x v="414"/>
    <x v="403"/>
    <x v="369"/>
    <x v="1"/>
    <x v="10"/>
    <x v="1"/>
    <x v="1"/>
    <x v="2"/>
    <n v="3"/>
    <d v="2018-02-05T00:00:00"/>
    <m/>
    <s v="Maladie &gt; 30 jours"/>
    <d v="2021-05-03T00:00:00"/>
    <x v="40"/>
    <x v="1"/>
    <x v="0"/>
    <x v="1"/>
  </r>
  <r>
    <x v="415"/>
    <x v="404"/>
    <x v="370"/>
    <x v="0"/>
    <x v="94"/>
    <x v="6"/>
    <x v="0"/>
    <x v="0"/>
    <n v="5"/>
    <d v="2017-10-02T00:00:00"/>
    <m/>
    <m/>
    <m/>
    <x v="181"/>
    <x v="0"/>
    <x v="0"/>
    <x v="0"/>
  </r>
  <r>
    <x v="416"/>
    <x v="405"/>
    <x v="371"/>
    <x v="0"/>
    <x v="19"/>
    <x v="2"/>
    <x v="0"/>
    <x v="0"/>
    <n v="5"/>
    <d v="2017-02-06T00:00:00"/>
    <m/>
    <m/>
    <m/>
    <x v="17"/>
    <x v="0"/>
    <x v="0"/>
    <x v="0"/>
  </r>
  <r>
    <x v="417"/>
    <x v="406"/>
    <x v="372"/>
    <x v="0"/>
    <x v="66"/>
    <x v="9"/>
    <x v="0"/>
    <x v="0"/>
    <n v="5"/>
    <d v="2020-09-01T00:00:00"/>
    <d v="2020-12-15T00:00:00"/>
    <m/>
    <m/>
    <x v="109"/>
    <x v="1"/>
    <x v="0"/>
    <x v="1"/>
  </r>
  <r>
    <x v="418"/>
    <x v="407"/>
    <x v="32"/>
    <x v="1"/>
    <x v="2"/>
    <x v="1"/>
    <x v="2"/>
    <x v="0"/>
    <n v="5"/>
    <d v="2019-06-24T00:00:00"/>
    <m/>
    <m/>
    <m/>
    <x v="5"/>
    <x v="0"/>
    <x v="0"/>
    <x v="0"/>
  </r>
  <r>
    <x v="419"/>
    <x v="408"/>
    <x v="373"/>
    <x v="1"/>
    <x v="82"/>
    <x v="7"/>
    <x v="0"/>
    <x v="0"/>
    <n v="5"/>
    <d v="2018-11-26T00:00:00"/>
    <m/>
    <m/>
    <m/>
    <x v="141"/>
    <x v="0"/>
    <x v="0"/>
    <x v="0"/>
  </r>
  <r>
    <x v="420"/>
    <x v="409"/>
    <x v="374"/>
    <x v="0"/>
    <x v="0"/>
    <x v="0"/>
    <x v="0"/>
    <x v="0"/>
    <n v="5"/>
    <d v="2020-01-13T00:00:00"/>
    <m/>
    <m/>
    <m/>
    <x v="192"/>
    <x v="0"/>
    <x v="0"/>
    <x v="0"/>
  </r>
  <r>
    <x v="421"/>
    <x v="410"/>
    <x v="228"/>
    <x v="0"/>
    <x v="54"/>
    <x v="1"/>
    <x v="1"/>
    <x v="3"/>
    <n v="4"/>
    <d v="2020-06-18T00:00:00"/>
    <d v="2020-09-07T00:00:00"/>
    <m/>
    <m/>
    <x v="207"/>
    <x v="1"/>
    <x v="0"/>
    <x v="1"/>
  </r>
  <r>
    <x v="422"/>
    <x v="411"/>
    <x v="252"/>
    <x v="1"/>
    <x v="41"/>
    <x v="2"/>
    <x v="1"/>
    <x v="2"/>
    <n v="3"/>
    <d v="2019-07-02T00:00:00"/>
    <m/>
    <m/>
    <m/>
    <x v="46"/>
    <x v="0"/>
    <x v="0"/>
    <x v="0"/>
  </r>
  <r>
    <x v="423"/>
    <x v="412"/>
    <x v="375"/>
    <x v="1"/>
    <x v="21"/>
    <x v="8"/>
    <x v="1"/>
    <x v="0"/>
    <n v="5"/>
    <d v="2020-06-01T00:00:00"/>
    <m/>
    <m/>
    <m/>
    <x v="22"/>
    <x v="0"/>
    <x v="0"/>
    <x v="0"/>
  </r>
  <r>
    <x v="424"/>
    <x v="413"/>
    <x v="376"/>
    <x v="1"/>
    <x v="63"/>
    <x v="5"/>
    <x v="1"/>
    <x v="0"/>
    <n v="5"/>
    <d v="2020-03-02T00:00:00"/>
    <m/>
    <m/>
    <m/>
    <x v="99"/>
    <x v="0"/>
    <x v="0"/>
    <x v="0"/>
  </r>
  <r>
    <x v="425"/>
    <x v="414"/>
    <x v="377"/>
    <x v="1"/>
    <x v="38"/>
    <x v="6"/>
    <x v="2"/>
    <x v="2"/>
    <n v="3"/>
    <d v="2018-10-08T00:00:00"/>
    <m/>
    <s v="Accident (tous types) &gt; 30 jours"/>
    <m/>
    <x v="1"/>
    <x v="0"/>
    <x v="0"/>
    <x v="0"/>
  </r>
  <r>
    <x v="426"/>
    <x v="415"/>
    <x v="378"/>
    <x v="1"/>
    <x v="31"/>
    <x v="8"/>
    <x v="1"/>
    <x v="0"/>
    <n v="5"/>
    <d v="2020-10-01T00:00:00"/>
    <m/>
    <m/>
    <m/>
    <x v="60"/>
    <x v="0"/>
    <x v="0"/>
    <x v="0"/>
  </r>
  <r>
    <x v="427"/>
    <x v="416"/>
    <x v="62"/>
    <x v="1"/>
    <x v="29"/>
    <x v="2"/>
    <x v="2"/>
    <x v="0"/>
    <n v="5"/>
    <d v="2021-02-01T00:00:00"/>
    <m/>
    <m/>
    <m/>
    <x v="48"/>
    <x v="0"/>
    <x v="0"/>
    <x v="0"/>
  </r>
  <r>
    <x v="428"/>
    <x v="417"/>
    <x v="379"/>
    <x v="1"/>
    <x v="57"/>
    <x v="1"/>
    <x v="0"/>
    <x v="0"/>
    <n v="5"/>
    <d v="2017-02-06T00:00:00"/>
    <m/>
    <m/>
    <m/>
    <x v="17"/>
    <x v="0"/>
    <x v="0"/>
    <x v="0"/>
  </r>
  <r>
    <x v="429"/>
    <x v="418"/>
    <x v="55"/>
    <x v="1"/>
    <x v="25"/>
    <x v="5"/>
    <x v="0"/>
    <x v="0"/>
    <n v="5"/>
    <d v="2016-11-03T00:00:00"/>
    <m/>
    <m/>
    <m/>
    <x v="28"/>
    <x v="0"/>
    <x v="0"/>
    <x v="0"/>
  </r>
  <r>
    <x v="430"/>
    <x v="419"/>
    <x v="380"/>
    <x v="0"/>
    <x v="78"/>
    <x v="1"/>
    <x v="2"/>
    <x v="0"/>
    <n v="5"/>
    <d v="2021-02-01T00:00:00"/>
    <m/>
    <m/>
    <m/>
    <x v="48"/>
    <x v="0"/>
    <x v="0"/>
    <x v="0"/>
  </r>
  <r>
    <x v="431"/>
    <x v="420"/>
    <x v="381"/>
    <x v="0"/>
    <x v="93"/>
    <x v="4"/>
    <x v="0"/>
    <x v="0"/>
    <n v="5"/>
    <d v="2020-06-01T00:00:00"/>
    <m/>
    <m/>
    <m/>
    <x v="22"/>
    <x v="0"/>
    <x v="0"/>
    <x v="0"/>
  </r>
  <r>
    <x v="432"/>
    <x v="421"/>
    <x v="292"/>
    <x v="1"/>
    <x v="57"/>
    <x v="0"/>
    <x v="3"/>
    <x v="0"/>
    <n v="5"/>
    <d v="2017-02-06T00:00:00"/>
    <m/>
    <m/>
    <m/>
    <x v="17"/>
    <x v="0"/>
    <x v="0"/>
    <x v="0"/>
  </r>
  <r>
    <x v="433"/>
    <x v="422"/>
    <x v="382"/>
    <x v="0"/>
    <x v="5"/>
    <x v="8"/>
    <x v="0"/>
    <x v="0"/>
    <n v="5"/>
    <d v="2020-01-06T00:00:00"/>
    <m/>
    <m/>
    <m/>
    <x v="6"/>
    <x v="0"/>
    <x v="0"/>
    <x v="0"/>
  </r>
  <r>
    <x v="434"/>
    <x v="423"/>
    <x v="383"/>
    <x v="1"/>
    <x v="94"/>
    <x v="4"/>
    <x v="0"/>
    <x v="0"/>
    <n v="5"/>
    <d v="2017-10-02T00:00:00"/>
    <m/>
    <m/>
    <m/>
    <x v="181"/>
    <x v="0"/>
    <x v="0"/>
    <x v="0"/>
  </r>
  <r>
    <x v="435"/>
    <x v="424"/>
    <x v="384"/>
    <x v="1"/>
    <x v="45"/>
    <x v="3"/>
    <x v="2"/>
    <x v="0"/>
    <n v="5"/>
    <d v="2020-02-04T00:00:00"/>
    <m/>
    <m/>
    <m/>
    <x v="198"/>
    <x v="0"/>
    <x v="0"/>
    <x v="0"/>
  </r>
  <r>
    <x v="436"/>
    <x v="425"/>
    <x v="385"/>
    <x v="1"/>
    <x v="15"/>
    <x v="2"/>
    <x v="1"/>
    <x v="0"/>
    <n v="5"/>
    <d v="2019-10-07T00:00:00"/>
    <m/>
    <s v="Maladie &gt; 30 jours"/>
    <m/>
    <x v="1"/>
    <x v="0"/>
    <x v="0"/>
    <x v="0"/>
  </r>
  <r>
    <x v="437"/>
    <x v="426"/>
    <x v="26"/>
    <x v="1"/>
    <x v="13"/>
    <x v="9"/>
    <x v="1"/>
    <x v="2"/>
    <n v="3"/>
    <d v="2019-02-13T00:00:00"/>
    <m/>
    <s v="Maladie professionnelle"/>
    <m/>
    <x v="1"/>
    <x v="0"/>
    <x v="0"/>
    <x v="0"/>
  </r>
  <r>
    <x v="438"/>
    <x v="427"/>
    <x v="386"/>
    <x v="0"/>
    <x v="99"/>
    <x v="7"/>
    <x v="0"/>
    <x v="0"/>
    <n v="5"/>
    <d v="2020-09-07T00:00:00"/>
    <m/>
    <m/>
    <m/>
    <x v="18"/>
    <x v="0"/>
    <x v="0"/>
    <x v="0"/>
  </r>
  <r>
    <x v="439"/>
    <x v="428"/>
    <x v="199"/>
    <x v="0"/>
    <x v="21"/>
    <x v="6"/>
    <x v="1"/>
    <x v="3"/>
    <n v="2"/>
    <d v="2018-06-04T00:00:00"/>
    <m/>
    <m/>
    <m/>
    <x v="208"/>
    <x v="1"/>
    <x v="0"/>
    <x v="1"/>
  </r>
  <r>
    <x v="440"/>
    <x v="429"/>
    <x v="387"/>
    <x v="0"/>
    <x v="23"/>
    <x v="1"/>
    <x v="1"/>
    <x v="0"/>
    <n v="5"/>
    <d v="2018-03-05T00:00:00"/>
    <m/>
    <m/>
    <m/>
    <x v="90"/>
    <x v="0"/>
    <x v="0"/>
    <x v="0"/>
  </r>
  <r>
    <x v="441"/>
    <x v="430"/>
    <x v="388"/>
    <x v="0"/>
    <x v="35"/>
    <x v="7"/>
    <x v="1"/>
    <x v="0"/>
    <n v="5"/>
    <d v="2020-02-03T00:00:00"/>
    <m/>
    <m/>
    <m/>
    <x v="2"/>
    <x v="0"/>
    <x v="0"/>
    <x v="0"/>
  </r>
  <r>
    <x v="442"/>
    <x v="431"/>
    <x v="389"/>
    <x v="0"/>
    <x v="93"/>
    <x v="5"/>
    <x v="0"/>
    <x v="0"/>
    <n v="5"/>
    <d v="2017-11-06T00:00:00"/>
    <m/>
    <m/>
    <m/>
    <x v="209"/>
    <x v="0"/>
    <x v="0"/>
    <x v="0"/>
  </r>
  <r>
    <x v="443"/>
    <x v="432"/>
    <x v="90"/>
    <x v="0"/>
    <x v="100"/>
    <x v="8"/>
    <x v="1"/>
    <x v="0"/>
    <n v="5"/>
    <d v="2017-09-04T00:00:00"/>
    <m/>
    <m/>
    <m/>
    <x v="72"/>
    <x v="0"/>
    <x v="0"/>
    <x v="0"/>
  </r>
  <r>
    <x v="444"/>
    <x v="433"/>
    <x v="390"/>
    <x v="1"/>
    <x v="57"/>
    <x v="9"/>
    <x v="1"/>
    <x v="3"/>
    <n v="4"/>
    <d v="2020-06-23T00:00:00"/>
    <d v="2020-09-07T00:00:00"/>
    <m/>
    <m/>
    <x v="207"/>
    <x v="1"/>
    <x v="0"/>
    <x v="1"/>
  </r>
  <r>
    <x v="445"/>
    <x v="434"/>
    <x v="391"/>
    <x v="0"/>
    <x v="75"/>
    <x v="9"/>
    <x v="0"/>
    <x v="0"/>
    <n v="5"/>
    <d v="2018-10-29T00:00:00"/>
    <m/>
    <m/>
    <m/>
    <x v="94"/>
    <x v="0"/>
    <x v="0"/>
    <x v="0"/>
  </r>
  <r>
    <x v="446"/>
    <x v="435"/>
    <x v="392"/>
    <x v="0"/>
    <x v="20"/>
    <x v="4"/>
    <x v="1"/>
    <x v="2"/>
    <n v="3"/>
    <d v="2018-11-26T00:00:00"/>
    <m/>
    <m/>
    <m/>
    <x v="88"/>
    <x v="0"/>
    <x v="0"/>
    <x v="0"/>
  </r>
  <r>
    <x v="447"/>
    <x v="436"/>
    <x v="393"/>
    <x v="1"/>
    <x v="13"/>
    <x v="5"/>
    <x v="1"/>
    <x v="2"/>
    <n v="3"/>
    <d v="2020-12-18T00:00:00"/>
    <m/>
    <m/>
    <m/>
    <x v="210"/>
    <x v="0"/>
    <x v="0"/>
    <x v="0"/>
  </r>
  <r>
    <x v="448"/>
    <x v="437"/>
    <x v="113"/>
    <x v="1"/>
    <x v="29"/>
    <x v="8"/>
    <x v="1"/>
    <x v="2"/>
    <n v="3"/>
    <d v="2018-12-04T00:00:00"/>
    <m/>
    <m/>
    <m/>
    <x v="126"/>
    <x v="0"/>
    <x v="0"/>
    <x v="0"/>
  </r>
  <r>
    <x v="449"/>
    <x v="438"/>
    <x v="394"/>
    <x v="1"/>
    <x v="66"/>
    <x v="4"/>
    <x v="0"/>
    <x v="2"/>
    <n v="3"/>
    <d v="2020-07-08T00:00:00"/>
    <m/>
    <s v="Accident (tous types) &gt; 30 jours"/>
    <d v="2021-06-01T00:00:00"/>
    <x v="197"/>
    <x v="0"/>
    <x v="0"/>
    <x v="1"/>
  </r>
  <r>
    <x v="450"/>
    <x v="439"/>
    <x v="384"/>
    <x v="1"/>
    <x v="23"/>
    <x v="1"/>
    <x v="1"/>
    <x v="3"/>
    <n v="4"/>
    <d v="2020-01-07T00:00:00"/>
    <m/>
    <m/>
    <m/>
    <x v="211"/>
    <x v="0"/>
    <x v="0"/>
    <x v="0"/>
  </r>
  <r>
    <x v="451"/>
    <x v="440"/>
    <x v="395"/>
    <x v="0"/>
    <x v="2"/>
    <x v="3"/>
    <x v="1"/>
    <x v="0"/>
    <n v="5"/>
    <d v="2018-10-01T00:00:00"/>
    <m/>
    <m/>
    <m/>
    <x v="189"/>
    <x v="0"/>
    <x v="0"/>
    <x v="0"/>
  </r>
  <r>
    <x v="452"/>
    <x v="441"/>
    <x v="396"/>
    <x v="1"/>
    <x v="101"/>
    <x v="7"/>
    <x v="0"/>
    <x v="0"/>
    <n v="5"/>
    <d v="2020-11-23T00:00:00"/>
    <m/>
    <m/>
    <m/>
    <x v="30"/>
    <x v="0"/>
    <x v="0"/>
    <x v="0"/>
  </r>
  <r>
    <x v="453"/>
    <x v="442"/>
    <x v="397"/>
    <x v="1"/>
    <x v="49"/>
    <x v="7"/>
    <x v="2"/>
    <x v="0"/>
    <n v="5"/>
    <d v="2021-03-02T00:00:00"/>
    <m/>
    <s v="Accident (tous types) &gt; 30 jours"/>
    <m/>
    <x v="1"/>
    <x v="0"/>
    <x v="0"/>
    <x v="0"/>
  </r>
  <r>
    <x v="454"/>
    <x v="443"/>
    <x v="398"/>
    <x v="1"/>
    <x v="2"/>
    <x v="4"/>
    <x v="1"/>
    <x v="0"/>
    <n v="5"/>
    <d v="2019-10-01T00:00:00"/>
    <m/>
    <s v="Maladie professionnelle"/>
    <d v="2021-05-10T00:00:00"/>
    <x v="13"/>
    <x v="1"/>
    <x v="0"/>
    <x v="1"/>
  </r>
  <r>
    <x v="455"/>
    <x v="444"/>
    <x v="399"/>
    <x v="1"/>
    <x v="102"/>
    <x v="0"/>
    <x v="0"/>
    <x v="0"/>
    <n v="5"/>
    <d v="2020-01-20T00:00:00"/>
    <m/>
    <m/>
    <m/>
    <x v="63"/>
    <x v="0"/>
    <x v="0"/>
    <x v="0"/>
  </r>
  <r>
    <x v="456"/>
    <x v="445"/>
    <x v="400"/>
    <x v="0"/>
    <x v="69"/>
    <x v="8"/>
    <x v="0"/>
    <x v="0"/>
    <n v="5"/>
    <d v="2017-03-27T00:00:00"/>
    <m/>
    <m/>
    <m/>
    <x v="119"/>
    <x v="0"/>
    <x v="0"/>
    <x v="0"/>
  </r>
  <r>
    <x v="457"/>
    <x v="446"/>
    <x v="43"/>
    <x v="1"/>
    <x v="29"/>
    <x v="6"/>
    <x v="1"/>
    <x v="0"/>
    <n v="5"/>
    <d v="2018-02-05T00:00:00"/>
    <m/>
    <s v="Maladie professionnelle"/>
    <m/>
    <x v="1"/>
    <x v="0"/>
    <x v="0"/>
    <x v="0"/>
  </r>
  <r>
    <x v="458"/>
    <x v="447"/>
    <x v="401"/>
    <x v="0"/>
    <x v="58"/>
    <x v="0"/>
    <x v="2"/>
    <x v="3"/>
    <n v="4"/>
    <d v="2020-12-21T00:00:00"/>
    <d v="2021-02-01T00:00:00"/>
    <m/>
    <m/>
    <x v="212"/>
    <x v="1"/>
    <x v="0"/>
    <x v="1"/>
  </r>
  <r>
    <x v="459"/>
    <x v="448"/>
    <x v="21"/>
    <x v="0"/>
    <x v="60"/>
    <x v="4"/>
    <x v="2"/>
    <x v="0"/>
    <n v="5"/>
    <d v="2020-10-05T00:00:00"/>
    <m/>
    <m/>
    <m/>
    <x v="35"/>
    <x v="0"/>
    <x v="0"/>
    <x v="0"/>
  </r>
  <r>
    <x v="460"/>
    <x v="449"/>
    <x v="402"/>
    <x v="0"/>
    <x v="12"/>
    <x v="4"/>
    <x v="2"/>
    <x v="0"/>
    <n v="5"/>
    <d v="2018-02-19T00:00:00"/>
    <m/>
    <m/>
    <m/>
    <x v="84"/>
    <x v="0"/>
    <x v="0"/>
    <x v="0"/>
  </r>
  <r>
    <x v="461"/>
    <x v="450"/>
    <x v="403"/>
    <x v="1"/>
    <x v="12"/>
    <x v="6"/>
    <x v="2"/>
    <x v="2"/>
    <n v="3"/>
    <d v="2018-01-15T00:00:00"/>
    <m/>
    <m/>
    <m/>
    <x v="73"/>
    <x v="1"/>
    <x v="0"/>
    <x v="1"/>
  </r>
  <r>
    <x v="462"/>
    <x v="451"/>
    <x v="135"/>
    <x v="1"/>
    <x v="47"/>
    <x v="6"/>
    <x v="0"/>
    <x v="0"/>
    <n v="5"/>
    <d v="2018-10-15T00:00:00"/>
    <m/>
    <m/>
    <m/>
    <x v="213"/>
    <x v="0"/>
    <x v="0"/>
    <x v="0"/>
  </r>
  <r>
    <x v="463"/>
    <x v="452"/>
    <x v="404"/>
    <x v="1"/>
    <x v="35"/>
    <x v="0"/>
    <x v="1"/>
    <x v="0"/>
    <n v="5"/>
    <d v="2020-01-06T00:00:00"/>
    <m/>
    <s v="Accident (tous types) &gt; 30 jours"/>
    <d v="2021-05-03T00:00:00"/>
    <x v="40"/>
    <x v="1"/>
    <x v="0"/>
    <x v="1"/>
  </r>
  <r>
    <x v="464"/>
    <x v="453"/>
    <x v="405"/>
    <x v="0"/>
    <x v="25"/>
    <x v="1"/>
    <x v="1"/>
    <x v="2"/>
    <n v="3"/>
    <d v="2020-09-21T00:00:00"/>
    <m/>
    <m/>
    <m/>
    <x v="150"/>
    <x v="0"/>
    <x v="0"/>
    <x v="0"/>
  </r>
  <r>
    <x v="465"/>
    <x v="454"/>
    <x v="188"/>
    <x v="1"/>
    <x v="15"/>
    <x v="7"/>
    <x v="1"/>
    <x v="0"/>
    <n v="5"/>
    <d v="2019-10-01T00:00:00"/>
    <m/>
    <m/>
    <m/>
    <x v="214"/>
    <x v="0"/>
    <x v="0"/>
    <x v="0"/>
  </r>
  <r>
    <x v="466"/>
    <x v="455"/>
    <x v="406"/>
    <x v="0"/>
    <x v="58"/>
    <x v="9"/>
    <x v="1"/>
    <x v="3"/>
    <n v="4"/>
    <d v="2018-01-15T00:00:00"/>
    <m/>
    <m/>
    <m/>
    <x v="215"/>
    <x v="0"/>
    <x v="0"/>
    <x v="0"/>
  </r>
  <r>
    <x v="467"/>
    <x v="456"/>
    <x v="255"/>
    <x v="1"/>
    <x v="33"/>
    <x v="9"/>
    <x v="3"/>
    <x v="0"/>
    <n v="5"/>
    <d v="2018-11-05T00:00:00"/>
    <m/>
    <m/>
    <m/>
    <x v="38"/>
    <x v="0"/>
    <x v="0"/>
    <x v="0"/>
  </r>
  <r>
    <x v="468"/>
    <x v="457"/>
    <x v="407"/>
    <x v="0"/>
    <x v="20"/>
    <x v="6"/>
    <x v="1"/>
    <x v="2"/>
    <n v="3"/>
    <d v="2018-10-08T00:00:00"/>
    <m/>
    <s v="Maternité"/>
    <m/>
    <x v="1"/>
    <x v="0"/>
    <x v="0"/>
    <x v="0"/>
  </r>
  <r>
    <x v="469"/>
    <x v="458"/>
    <x v="408"/>
    <x v="0"/>
    <x v="3"/>
    <x v="5"/>
    <x v="1"/>
    <x v="2"/>
    <n v="3"/>
    <d v="2020-12-15T00:00:00"/>
    <m/>
    <m/>
    <m/>
    <x v="25"/>
    <x v="0"/>
    <x v="0"/>
    <x v="0"/>
  </r>
  <r>
    <x v="470"/>
    <x v="459"/>
    <x v="381"/>
    <x v="0"/>
    <x v="80"/>
    <x v="5"/>
    <x v="0"/>
    <x v="0"/>
    <n v="5"/>
    <d v="2016-05-20T00:00:00"/>
    <m/>
    <m/>
    <m/>
    <x v="122"/>
    <x v="1"/>
    <x v="0"/>
    <x v="1"/>
  </r>
  <r>
    <x v="471"/>
    <x v="460"/>
    <x v="409"/>
    <x v="1"/>
    <x v="103"/>
    <x v="4"/>
    <x v="1"/>
    <x v="2"/>
    <n v="3"/>
    <d v="2021-02-04T00:00:00"/>
    <m/>
    <m/>
    <m/>
    <x v="162"/>
    <x v="0"/>
    <x v="0"/>
    <x v="0"/>
  </r>
  <r>
    <x v="472"/>
    <x v="461"/>
    <x v="410"/>
    <x v="0"/>
    <x v="31"/>
    <x v="1"/>
    <x v="2"/>
    <x v="0"/>
    <n v="5"/>
    <d v="2020-10-05T00:00:00"/>
    <m/>
    <m/>
    <m/>
    <x v="35"/>
    <x v="0"/>
    <x v="0"/>
    <x v="0"/>
  </r>
  <r>
    <x v="473"/>
    <x v="462"/>
    <x v="411"/>
    <x v="0"/>
    <x v="3"/>
    <x v="3"/>
    <x v="1"/>
    <x v="0"/>
    <n v="5"/>
    <d v="2019-02-11T00:00:00"/>
    <m/>
    <s v="Maternité"/>
    <d v="2021-01-06T00:00:00"/>
    <x v="216"/>
    <x v="1"/>
    <x v="0"/>
    <x v="1"/>
  </r>
  <r>
    <x v="474"/>
    <x v="463"/>
    <x v="359"/>
    <x v="1"/>
    <x v="57"/>
    <x v="9"/>
    <x v="1"/>
    <x v="0"/>
    <n v="5"/>
    <d v="2019-03-08T00:00:00"/>
    <m/>
    <m/>
    <m/>
    <x v="217"/>
    <x v="0"/>
    <x v="0"/>
    <x v="0"/>
  </r>
  <r>
    <x v="475"/>
    <x v="464"/>
    <x v="412"/>
    <x v="0"/>
    <x v="20"/>
    <x v="6"/>
    <x v="2"/>
    <x v="0"/>
    <n v="5"/>
    <d v="2018-10-22T00:00:00"/>
    <m/>
    <m/>
    <m/>
    <x v="218"/>
    <x v="0"/>
    <x v="0"/>
    <x v="0"/>
  </r>
  <r>
    <x v="476"/>
    <x v="465"/>
    <x v="413"/>
    <x v="1"/>
    <x v="88"/>
    <x v="9"/>
    <x v="1"/>
    <x v="2"/>
    <n v="3"/>
    <d v="2019-02-13T00:00:00"/>
    <m/>
    <s v="Maladie &gt; 30 jours"/>
    <m/>
    <x v="1"/>
    <x v="0"/>
    <x v="0"/>
    <x v="0"/>
  </r>
  <r>
    <x v="477"/>
    <x v="466"/>
    <x v="414"/>
    <x v="1"/>
    <x v="31"/>
    <x v="8"/>
    <x v="2"/>
    <x v="2"/>
    <n v="3"/>
    <d v="2020-07-23T00:00:00"/>
    <m/>
    <m/>
    <m/>
    <x v="104"/>
    <x v="0"/>
    <x v="0"/>
    <x v="0"/>
  </r>
  <r>
    <x v="478"/>
    <x v="467"/>
    <x v="415"/>
    <x v="0"/>
    <x v="41"/>
    <x v="3"/>
    <x v="1"/>
    <x v="2"/>
    <n v="3"/>
    <d v="2019-07-02T00:00:00"/>
    <m/>
    <m/>
    <m/>
    <x v="46"/>
    <x v="0"/>
    <x v="0"/>
    <x v="0"/>
  </r>
  <r>
    <x v="479"/>
    <x v="468"/>
    <x v="416"/>
    <x v="0"/>
    <x v="92"/>
    <x v="0"/>
    <x v="0"/>
    <x v="0"/>
    <n v="5"/>
    <d v="2020-01-06T00:00:00"/>
    <m/>
    <m/>
    <m/>
    <x v="6"/>
    <x v="0"/>
    <x v="0"/>
    <x v="0"/>
  </r>
  <r>
    <x v="480"/>
    <x v="469"/>
    <x v="417"/>
    <x v="1"/>
    <x v="104"/>
    <x v="1"/>
    <x v="2"/>
    <x v="2"/>
    <n v="3"/>
    <d v="2021-06-28T00:00:00"/>
    <m/>
    <s v="Maladie &gt; 30 jours"/>
    <m/>
    <x v="1"/>
    <x v="0"/>
    <x v="0"/>
    <x v="0"/>
  </r>
  <r>
    <x v="481"/>
    <x v="470"/>
    <x v="418"/>
    <x v="1"/>
    <x v="27"/>
    <x v="1"/>
    <x v="1"/>
    <x v="2"/>
    <n v="3"/>
    <d v="2020-12-08T00:00:00"/>
    <m/>
    <m/>
    <m/>
    <x v="112"/>
    <x v="0"/>
    <x v="0"/>
    <x v="0"/>
  </r>
  <r>
    <x v="482"/>
    <x v="471"/>
    <x v="194"/>
    <x v="1"/>
    <x v="81"/>
    <x v="3"/>
    <x v="1"/>
    <x v="0"/>
    <n v="5"/>
    <d v="2020-02-17T00:00:00"/>
    <m/>
    <m/>
    <m/>
    <x v="139"/>
    <x v="0"/>
    <x v="0"/>
    <x v="0"/>
  </r>
  <r>
    <x v="483"/>
    <x v="472"/>
    <x v="419"/>
    <x v="1"/>
    <x v="24"/>
    <x v="9"/>
    <x v="1"/>
    <x v="3"/>
    <n v="4"/>
    <d v="2020-06-10T00:00:00"/>
    <m/>
    <m/>
    <m/>
    <x v="168"/>
    <x v="0"/>
    <x v="0"/>
    <x v="0"/>
  </r>
  <r>
    <x v="484"/>
    <x v="473"/>
    <x v="420"/>
    <x v="0"/>
    <x v="44"/>
    <x v="9"/>
    <x v="0"/>
    <x v="0"/>
    <n v="5"/>
    <d v="2021-02-01T00:00:00"/>
    <m/>
    <m/>
    <m/>
    <x v="48"/>
    <x v="0"/>
    <x v="0"/>
    <x v="0"/>
  </r>
  <r>
    <x v="485"/>
    <x v="474"/>
    <x v="191"/>
    <x v="0"/>
    <x v="3"/>
    <x v="1"/>
    <x v="1"/>
    <x v="0"/>
    <n v="5"/>
    <d v="2020-03-12T00:00:00"/>
    <m/>
    <s v="Maternité"/>
    <d v="2020-05-18T00:00:00"/>
    <x v="219"/>
    <x v="1"/>
    <x v="0"/>
    <x v="1"/>
  </r>
  <r>
    <x v="486"/>
    <x v="475"/>
    <x v="411"/>
    <x v="0"/>
    <x v="35"/>
    <x v="3"/>
    <x v="1"/>
    <x v="2"/>
    <n v="3"/>
    <d v="2020-01-06T00:00:00"/>
    <m/>
    <m/>
    <m/>
    <x v="71"/>
    <x v="0"/>
    <x v="0"/>
    <x v="0"/>
  </r>
  <r>
    <x v="487"/>
    <x v="476"/>
    <x v="48"/>
    <x v="0"/>
    <x v="38"/>
    <x v="7"/>
    <x v="1"/>
    <x v="0"/>
    <n v="5"/>
    <d v="2020-10-12T00:00:00"/>
    <m/>
    <m/>
    <m/>
    <x v="220"/>
    <x v="0"/>
    <x v="0"/>
    <x v="0"/>
  </r>
  <r>
    <x v="488"/>
    <x v="477"/>
    <x v="421"/>
    <x v="0"/>
    <x v="7"/>
    <x v="8"/>
    <x v="1"/>
    <x v="2"/>
    <n v="3"/>
    <d v="2020-12-08T00:00:00"/>
    <m/>
    <m/>
    <m/>
    <x v="112"/>
    <x v="0"/>
    <x v="0"/>
    <x v="0"/>
  </r>
  <r>
    <x v="489"/>
    <x v="478"/>
    <x v="244"/>
    <x v="0"/>
    <x v="50"/>
    <x v="5"/>
    <x v="0"/>
    <x v="2"/>
    <n v="3"/>
    <d v="2020-05-25T00:00:00"/>
    <m/>
    <m/>
    <m/>
    <x v="117"/>
    <x v="0"/>
    <x v="0"/>
    <x v="0"/>
  </r>
  <r>
    <x v="490"/>
    <x v="479"/>
    <x v="422"/>
    <x v="0"/>
    <x v="32"/>
    <x v="3"/>
    <x v="0"/>
    <x v="0"/>
    <n v="5"/>
    <d v="2019-01-14T00:00:00"/>
    <m/>
    <m/>
    <m/>
    <x v="221"/>
    <x v="0"/>
    <x v="0"/>
    <x v="0"/>
  </r>
  <r>
    <x v="491"/>
    <x v="480"/>
    <x v="423"/>
    <x v="1"/>
    <x v="29"/>
    <x v="0"/>
    <x v="2"/>
    <x v="0"/>
    <n v="5"/>
    <d v="2018-02-05T00:00:00"/>
    <m/>
    <m/>
    <m/>
    <x v="137"/>
    <x v="0"/>
    <x v="0"/>
    <x v="0"/>
  </r>
  <r>
    <x v="492"/>
    <x v="481"/>
    <x v="424"/>
    <x v="0"/>
    <x v="105"/>
    <x v="1"/>
    <x v="0"/>
    <x v="2"/>
    <n v="3"/>
    <d v="2021-03-01T00:00:00"/>
    <m/>
    <m/>
    <m/>
    <x v="222"/>
    <x v="0"/>
    <x v="0"/>
    <x v="0"/>
  </r>
  <r>
    <x v="493"/>
    <x v="482"/>
    <x v="425"/>
    <x v="0"/>
    <x v="33"/>
    <x v="3"/>
    <x v="1"/>
    <x v="0"/>
    <n v="5"/>
    <d v="2020-09-10T00:00:00"/>
    <m/>
    <m/>
    <m/>
    <x v="223"/>
    <x v="0"/>
    <x v="0"/>
    <x v="0"/>
  </r>
  <r>
    <x v="494"/>
    <x v="483"/>
    <x v="426"/>
    <x v="1"/>
    <x v="33"/>
    <x v="1"/>
    <x v="1"/>
    <x v="2"/>
    <n v="3"/>
    <d v="2020-10-15T00:00:00"/>
    <m/>
    <m/>
    <m/>
    <x v="213"/>
    <x v="0"/>
    <x v="0"/>
    <x v="0"/>
  </r>
  <r>
    <x v="495"/>
    <x v="484"/>
    <x v="161"/>
    <x v="1"/>
    <x v="57"/>
    <x v="5"/>
    <x v="2"/>
    <x v="0"/>
    <n v="5"/>
    <d v="2019-11-15T00:00:00"/>
    <m/>
    <s v="Accident (tous types) &gt; 30 jours"/>
    <d v="2021-05-10T00:00:00"/>
    <x v="13"/>
    <x v="1"/>
    <x v="0"/>
    <x v="1"/>
  </r>
  <r>
    <x v="496"/>
    <x v="485"/>
    <x v="427"/>
    <x v="1"/>
    <x v="16"/>
    <x v="6"/>
    <x v="0"/>
    <x v="0"/>
    <n v="5"/>
    <d v="2017-02-06T00:00:00"/>
    <m/>
    <m/>
    <m/>
    <x v="17"/>
    <x v="0"/>
    <x v="0"/>
    <x v="0"/>
  </r>
  <r>
    <x v="497"/>
    <x v="486"/>
    <x v="428"/>
    <x v="0"/>
    <x v="82"/>
    <x v="1"/>
    <x v="0"/>
    <x v="0"/>
    <n v="5"/>
    <d v="2018-11-26T00:00:00"/>
    <m/>
    <m/>
    <m/>
    <x v="141"/>
    <x v="0"/>
    <x v="0"/>
    <x v="0"/>
  </r>
  <r>
    <x v="498"/>
    <x v="487"/>
    <x v="153"/>
    <x v="1"/>
    <x v="7"/>
    <x v="2"/>
    <x v="1"/>
    <x v="0"/>
    <n v="5"/>
    <d v="2020-02-24T00:00:00"/>
    <m/>
    <s v="Maladie professionnelle"/>
    <d v="2021-04-29T00:00:00"/>
    <x v="224"/>
    <x v="1"/>
    <x v="0"/>
    <x v="1"/>
  </r>
  <r>
    <x v="499"/>
    <x v="488"/>
    <x v="264"/>
    <x v="0"/>
    <x v="62"/>
    <x v="8"/>
    <x v="0"/>
    <x v="0"/>
    <n v="5"/>
    <d v="2020-11-23T00:00:00"/>
    <m/>
    <m/>
    <m/>
    <x v="3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D9490A0-4381-4FF3-A046-0461AA5A4739}" name="T_Effectif par année"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AQ5:AR112" firstHeaderRow="1" firstDataRow="1" firstDataCol="1"/>
  <pivotFields count="17">
    <pivotField dataField="1" showAll="0"/>
    <pivotField showAll="0"/>
    <pivotField showAll="0"/>
    <pivotField showAll="0"/>
    <pivotField axis="axisRow" numFmtId="14" showAll="0">
      <items count="107">
        <item x="2"/>
        <item x="59"/>
        <item x="33"/>
        <item x="5"/>
        <item x="15"/>
        <item x="44"/>
        <item x="6"/>
        <item x="14"/>
        <item x="16"/>
        <item x="84"/>
        <item x="3"/>
        <item x="7"/>
        <item x="49"/>
        <item x="31"/>
        <item x="24"/>
        <item x="80"/>
        <item x="45"/>
        <item x="70"/>
        <item x="66"/>
        <item x="75"/>
        <item x="28"/>
        <item x="18"/>
        <item x="57"/>
        <item x="52"/>
        <item x="13"/>
        <item x="29"/>
        <item x="86"/>
        <item x="25"/>
        <item x="67"/>
        <item x="76"/>
        <item x="35"/>
        <item x="98"/>
        <item x="97"/>
        <item x="50"/>
        <item x="19"/>
        <item x="21"/>
        <item x="32"/>
        <item x="30"/>
        <item x="9"/>
        <item x="38"/>
        <item x="4"/>
        <item x="41"/>
        <item x="53"/>
        <item x="62"/>
        <item x="74"/>
        <item x="27"/>
        <item x="43"/>
        <item x="37"/>
        <item x="40"/>
        <item x="73"/>
        <item x="99"/>
        <item x="82"/>
        <item x="12"/>
        <item x="51"/>
        <item x="61"/>
        <item x="79"/>
        <item x="96"/>
        <item x="22"/>
        <item x="69"/>
        <item x="54"/>
        <item x="90"/>
        <item x="104"/>
        <item x="36"/>
        <item x="46"/>
        <item x="0"/>
        <item x="39"/>
        <item x="71"/>
        <item x="101"/>
        <item x="93"/>
        <item x="77"/>
        <item x="34"/>
        <item x="20"/>
        <item x="88"/>
        <item x="95"/>
        <item x="87"/>
        <item x="55"/>
        <item x="85"/>
        <item x="89"/>
        <item x="42"/>
        <item x="56"/>
        <item x="48"/>
        <item x="72"/>
        <item x="81"/>
        <item x="26"/>
        <item x="65"/>
        <item x="8"/>
        <item x="47"/>
        <item x="78"/>
        <item x="10"/>
        <item x="23"/>
        <item x="63"/>
        <item x="105"/>
        <item x="94"/>
        <item x="68"/>
        <item x="60"/>
        <item x="58"/>
        <item x="1"/>
        <item x="64"/>
        <item x="103"/>
        <item x="100"/>
        <item x="17"/>
        <item x="83"/>
        <item x="91"/>
        <item x="92"/>
        <item x="11"/>
        <item x="10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10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t="grand">
      <x/>
    </i>
  </rowItems>
  <colItems count="1">
    <i/>
  </colItems>
  <dataFields count="1">
    <dataField name="Nombre de Matricul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E92A8AC-BAC8-4731-894A-F38558F24E34}" name="T_Répartition H/F"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8" rowHeaderCaption="Genre">
  <location ref="B4:C7" firstHeaderRow="1" firstDataRow="1" firstDataCol="1"/>
  <pivotFields count="17">
    <pivotField dataField="1" showAll="0"/>
    <pivotField showAll="0"/>
    <pivotField showAll="0"/>
    <pivotField axis="axisRow" showAll="0">
      <items count="4">
        <item x="0"/>
        <item x="1"/>
        <item m="1" x="2"/>
        <item t="default"/>
      </items>
    </pivotField>
    <pivotField numFmtId="14" showAll="0"/>
    <pivotField showAll="0">
      <items count="12">
        <item x="9"/>
        <item x="3"/>
        <item x="0"/>
        <item x="8"/>
        <item x="7"/>
        <item x="4"/>
        <item x="1"/>
        <item x="5"/>
        <item x="2"/>
        <item x="6"/>
        <item m="1" x="10"/>
        <item t="default"/>
      </items>
    </pivotField>
    <pivotField showAll="0">
      <items count="7">
        <item x="2"/>
        <item m="1" x="5"/>
        <item x="0"/>
        <item x="3"/>
        <item x="1"/>
        <item m="1" x="4"/>
        <item t="default"/>
      </items>
    </pivotField>
    <pivotField showAll="0">
      <items count="7">
        <item x="1"/>
        <item m="1" x="5"/>
        <item x="2"/>
        <item x="0"/>
        <item x="3"/>
        <item m="1" x="4"/>
        <item t="default"/>
      </items>
    </pivotField>
    <pivotField showAll="0"/>
    <pivotField showAll="0"/>
    <pivotField showAll="0"/>
    <pivotField showAll="0"/>
    <pivotField showAll="0"/>
    <pivotField showAll="0"/>
    <pivotField showAll="0"/>
    <pivotField showAll="0"/>
    <pivotField showAll="0"/>
  </pivotFields>
  <rowFields count="1">
    <field x="3"/>
  </rowFields>
  <rowItems count="3">
    <i>
      <x/>
    </i>
    <i>
      <x v="1"/>
    </i>
    <i t="grand">
      <x/>
    </i>
  </rowItems>
  <colItems count="1">
    <i/>
  </colItems>
  <dataFields count="1">
    <dataField name="Nombre" fld="0" subtotal="count" baseField="3" baseItem="0"/>
  </dataFields>
  <formats count="12">
    <format dxfId="195">
      <pivotArea type="all" dataOnly="0" outline="0" fieldPosition="0"/>
    </format>
    <format dxfId="194">
      <pivotArea outline="0" collapsedLevelsAreSubtotals="1" fieldPosition="0"/>
    </format>
    <format dxfId="193">
      <pivotArea field="3" type="button" dataOnly="0" labelOnly="1" outline="0" axis="axisRow" fieldPosition="0"/>
    </format>
    <format dxfId="192">
      <pivotArea dataOnly="0" labelOnly="1" fieldPosition="0">
        <references count="1">
          <reference field="3" count="0"/>
        </references>
      </pivotArea>
    </format>
    <format dxfId="191">
      <pivotArea dataOnly="0" labelOnly="1" grandRow="1" outline="0" fieldPosition="0"/>
    </format>
    <format dxfId="190">
      <pivotArea dataOnly="0" labelOnly="1" outline="0" axis="axisValues" fieldPosition="0"/>
    </format>
    <format dxfId="189">
      <pivotArea type="all" dataOnly="0" outline="0" fieldPosition="0"/>
    </format>
    <format dxfId="188">
      <pivotArea outline="0" collapsedLevelsAreSubtotals="1" fieldPosition="0"/>
    </format>
    <format dxfId="187">
      <pivotArea field="3" type="button" dataOnly="0" labelOnly="1" outline="0" axis="axisRow" fieldPosition="0"/>
    </format>
    <format dxfId="186">
      <pivotArea dataOnly="0" labelOnly="1" fieldPosition="0">
        <references count="1">
          <reference field="3" count="0"/>
        </references>
      </pivotArea>
    </format>
    <format dxfId="185">
      <pivotArea dataOnly="0" labelOnly="1" grandRow="1" outline="0" fieldPosition="0"/>
    </format>
    <format dxfId="18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6D8B56DC-F0BD-4A4A-A203-C3AF552918D0}" name="T_nbre_H_F"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16">
  <location ref="K4:N6" firstHeaderRow="1" firstDataRow="2" firstDataCol="1"/>
  <pivotFields count="17">
    <pivotField dataField="1" showAll="0"/>
    <pivotField showAll="0"/>
    <pivotField showAll="0"/>
    <pivotField axis="axisCol" showAll="0">
      <items count="4">
        <item x="0"/>
        <item x="1"/>
        <item m="1" x="2"/>
        <item t="default"/>
      </items>
    </pivotField>
    <pivotField numFmtId="14" showAll="0"/>
    <pivotField showAll="0">
      <items count="12">
        <item x="9"/>
        <item x="3"/>
        <item x="0"/>
        <item x="8"/>
        <item x="7"/>
        <item x="4"/>
        <item x="1"/>
        <item x="5"/>
        <item x="2"/>
        <item x="6"/>
        <item m="1" x="10"/>
        <item t="default"/>
      </items>
    </pivotField>
    <pivotField showAll="0">
      <items count="7">
        <item x="2"/>
        <item m="1" x="5"/>
        <item x="0"/>
        <item x="3"/>
        <item x="1"/>
        <item m="1" x="4"/>
        <item t="default"/>
      </items>
    </pivotField>
    <pivotField showAll="0">
      <items count="7">
        <item x="1"/>
        <item m="1" x="5"/>
        <item x="2"/>
        <item x="0"/>
        <item x="3"/>
        <item m="1" x="4"/>
        <item t="default"/>
      </items>
    </pivotField>
    <pivotField showAll="0"/>
    <pivotField showAll="0"/>
    <pivotField showAll="0"/>
    <pivotField showAll="0"/>
    <pivotField showAll="0"/>
    <pivotField showAll="0"/>
    <pivotField showAll="0"/>
    <pivotField showAll="0"/>
    <pivotField showAll="0"/>
  </pivotFields>
  <rowItems count="1">
    <i/>
  </rowItems>
  <colFields count="1">
    <field x="3"/>
  </colFields>
  <colItems count="3">
    <i>
      <x/>
    </i>
    <i>
      <x v="1"/>
    </i>
    <i t="grand">
      <x/>
    </i>
  </colItems>
  <dataFields count="1">
    <dataField name="Nombre de Matricule" fld="0" subtotal="count" baseField="0" baseItem="10"/>
  </dataFields>
  <formats count="9">
    <format dxfId="204">
      <pivotArea type="all" dataOnly="0" outline="0" fieldPosition="0"/>
    </format>
    <format dxfId="203">
      <pivotArea outline="0" collapsedLevelsAreSubtotals="1" fieldPosition="0"/>
    </format>
    <format dxfId="202">
      <pivotArea type="origin" dataOnly="0" labelOnly="1" outline="0" offset="A1" fieldPosition="0"/>
    </format>
    <format dxfId="201">
      <pivotArea dataOnly="0" labelOnly="1" outline="0" axis="axisValues" fieldPosition="0"/>
    </format>
    <format dxfId="200">
      <pivotArea field="3" type="button" dataOnly="0" labelOnly="1" outline="0" axis="axisCol" fieldPosition="0"/>
    </format>
    <format dxfId="199">
      <pivotArea type="topRight" dataOnly="0" labelOnly="1" outline="0" fieldPosition="0"/>
    </format>
    <format dxfId="198">
      <pivotArea type="origin" dataOnly="0" labelOnly="1" outline="0" offset="A2" fieldPosition="0"/>
    </format>
    <format dxfId="197">
      <pivotArea dataOnly="0" labelOnly="1" fieldPosition="0">
        <references count="1">
          <reference field="3" count="0"/>
        </references>
      </pivotArea>
    </format>
    <format dxfId="196">
      <pivotArea dataOnly="0" labelOnly="1" grandCol="1" outline="0" fieldPosition="0"/>
    </format>
  </formats>
  <chartFormats count="5">
    <chartFormat chart="15" format="24" series="1">
      <pivotArea type="data" outline="0" fieldPosition="0">
        <references count="2">
          <reference field="4294967294" count="1" selected="0">
            <x v="0"/>
          </reference>
          <reference field="3" count="1" selected="0">
            <x v="0"/>
          </reference>
        </references>
      </pivotArea>
    </chartFormat>
    <chartFormat chart="15" format="25" series="1">
      <pivotArea type="data" outline="0" fieldPosition="0">
        <references count="2">
          <reference field="4294967294" count="1" selected="0">
            <x v="0"/>
          </reference>
          <reference field="3" count="1" selected="0">
            <x v="1"/>
          </reference>
        </references>
      </pivotArea>
    </chartFormat>
    <chartFormat chart="15" format="26">
      <pivotArea type="data" outline="0" fieldPosition="0">
        <references count="2">
          <reference field="4294967294" count="1" selected="0">
            <x v="0"/>
          </reference>
          <reference field="3" count="1" selected="0">
            <x v="1"/>
          </reference>
        </references>
      </pivotArea>
    </chartFormat>
    <chartFormat chart="15" format="27" series="1">
      <pivotArea type="data" outline="0" fieldPosition="0">
        <references count="2">
          <reference field="4294967294" count="1" selected="0">
            <x v="0"/>
          </reference>
          <reference field="3" count="1" selected="0">
            <x v="2"/>
          </reference>
        </references>
      </pivotArea>
    </chartFormat>
    <chartFormat chart="15" format="28"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496C673F-AA0F-4BA3-97D7-CE59384E8DAF}" name="TCD_retards"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1">
  <location ref="CP6:CQ10" firstHeaderRow="1" firstDataRow="1" firstDataCol="1" rowPageCount="1" colPageCount="1"/>
  <pivotFields count="17">
    <pivotField dataField="1" showAll="0"/>
    <pivotField showAll="0"/>
    <pivotField showAll="0"/>
    <pivotField showAll="0"/>
    <pivotField numFmtId="14" showAll="0"/>
    <pivotField showAll="0">
      <items count="12">
        <item x="9"/>
        <item x="3"/>
        <item x="0"/>
        <item x="8"/>
        <item x="7"/>
        <item x="4"/>
        <item x="1"/>
        <item x="5"/>
        <item x="2"/>
        <item x="6"/>
        <item m="1" x="10"/>
        <item t="default"/>
      </items>
    </pivotField>
    <pivotField showAll="0">
      <items count="7">
        <item x="2"/>
        <item m="1" x="5"/>
        <item x="0"/>
        <item x="3"/>
        <item x="1"/>
        <item m="1" x="4"/>
        <item t="default"/>
      </items>
    </pivotField>
    <pivotField axis="axisRow" showAll="0">
      <items count="7">
        <item x="1"/>
        <item m="1" x="5"/>
        <item x="2"/>
        <item x="0"/>
        <item x="3"/>
        <item m="1" x="4"/>
        <item t="default"/>
      </items>
    </pivotField>
    <pivotField showAll="0"/>
    <pivotField showAll="0"/>
    <pivotField showAll="0"/>
    <pivotField showAll="0"/>
    <pivotField showAll="0"/>
    <pivotField showAll="0"/>
    <pivotField axis="axisPage" showAll="0">
      <items count="3">
        <item x="0"/>
        <item x="1"/>
        <item t="default"/>
      </items>
    </pivotField>
    <pivotField showAll="0"/>
    <pivotField showAll="0"/>
  </pivotFields>
  <rowFields count="1">
    <field x="7"/>
  </rowFields>
  <rowItems count="4">
    <i>
      <x v="2"/>
    </i>
    <i>
      <x v="3"/>
    </i>
    <i>
      <x v="4"/>
    </i>
    <i t="grand">
      <x/>
    </i>
  </rowItems>
  <colItems count="1">
    <i/>
  </colItems>
  <pageFields count="1">
    <pageField fld="14" item="1" hier="-1"/>
  </pageFields>
  <dataFields count="1">
    <dataField name="Nombre de Matricule" fld="0" subtotal="count" baseField="0"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4E6FE39B-C743-46AB-A199-680DAAB0CF7C}" name="TCD_Liste_collaborateurs_retard" cacheId="14" applyNumberFormats="0" applyBorderFormats="0" applyFontFormats="0" applyPatternFormats="0" applyAlignmentFormats="0" applyWidthHeightFormats="1" dataCaption="Valeurs" updatedVersion="7" minRefreshableVersion="3" showDrill="0" showDataTips="0" rowGrandTotals="0" colGrandTotals="0" itemPrintTitles="1" createdVersion="7" indent="0" compact="0" compactData="0" multipleFieldFilters="0">
  <location ref="K12:O82" firstHeaderRow="1" firstDataRow="1" firstDataCol="5" rowPageCount="1" colPageCount="1"/>
  <pivotFields count="17">
    <pivotField axis="axisRow" compact="0" outline="0" showAll="0" defaultSubtotal="0">
      <items count="1118">
        <item m="1" x="564"/>
        <item m="1" x="1096"/>
        <item m="1" x="1018"/>
        <item m="1" x="940"/>
        <item m="1" x="929"/>
        <item m="1" x="921"/>
        <item m="1" x="910"/>
        <item m="1" x="899"/>
        <item m="1" x="878"/>
        <item m="1" x="866"/>
        <item m="1" x="855"/>
        <item m="1" x="844"/>
        <item m="1" x="521"/>
        <item m="1" x="820"/>
        <item m="1" x="799"/>
        <item m="1" x="1098"/>
        <item m="1" x="775"/>
        <item m="1" x="762"/>
        <item m="1" x="930"/>
        <item m="1" x="1079"/>
        <item m="1" x="1068"/>
        <item m="1" x="1056"/>
        <item m="1" x="591"/>
        <item m="1" x="725"/>
        <item m="1" x="890"/>
        <item m="1" x="1038"/>
        <item m="1" x="575"/>
        <item m="1" x="714"/>
        <item m="1" x="879"/>
        <item m="1" x="565"/>
        <item m="1" x="704"/>
        <item m="1" x="867"/>
        <item m="1" x="1019"/>
        <item m="1" x="693"/>
        <item m="1" x="856"/>
        <item m="1" x="1007"/>
        <item m="1" x="544"/>
        <item m="1" x="685"/>
        <item m="1" x="846"/>
        <item m="1" x="996"/>
        <item m="1" x="673"/>
        <item m="1" x="749"/>
        <item m="1" x="1063"/>
        <item m="1" x="663"/>
        <item m="1" x="739"/>
        <item m="1" x="903"/>
        <item m="1" x="976"/>
        <item m="1" x="511"/>
        <item m="1" x="651"/>
        <item m="1" x="727"/>
        <item m="1" x="809"/>
        <item m="1" x="968"/>
        <item m="1" x="1040"/>
        <item m="1" x="501"/>
        <item m="1" x="643"/>
        <item m="1" x="717"/>
        <item m="1" x="800"/>
        <item m="1" x="882"/>
        <item m="1" x="959"/>
        <item m="1" x="1030"/>
        <item m="1" x="569"/>
        <item m="1" x="634"/>
        <item m="1" x="707"/>
        <item m="1" x="870"/>
        <item m="1" x="950"/>
        <item m="1" x="1022"/>
        <item m="1" x="1099"/>
        <item m="1" x="556"/>
        <item m="1" x="625"/>
        <item m="1" x="697"/>
        <item m="1" x="858"/>
        <item m="1" x="1010"/>
        <item m="1" x="546"/>
        <item m="1" x="763"/>
        <item m="1" x="931"/>
        <item m="1" x="999"/>
        <item m="1" x="1080"/>
        <item m="1" x="537"/>
        <item m="1" x="796"/>
        <item m="1" x="837"/>
        <item m="1" x="957"/>
        <item m="1" x="1069"/>
        <item m="1" x="1109"/>
        <item m="1" x="527"/>
        <item m="1" x="567"/>
        <item m="1" x="600"/>
        <item m="1" x="632"/>
        <item m="1" x="668"/>
        <item m="1" x="706"/>
        <item m="1" x="786"/>
        <item m="1" x="828"/>
        <item m="1" x="869"/>
        <item m="1" x="911"/>
        <item m="1" x="948"/>
        <item m="1" x="983"/>
        <item m="1" x="1057"/>
        <item m="1" x="1095"/>
        <item m="1" x="518"/>
        <item m="1" x="592"/>
        <item m="1" x="658"/>
        <item m="1" x="695"/>
        <item m="1" x="736"/>
        <item m="1" x="773"/>
        <item m="1" x="857"/>
        <item m="1" x="900"/>
        <item m="1" x="975"/>
        <item m="1" x="1009"/>
        <item m="1" x="1048"/>
        <item m="1" x="1087"/>
        <item m="1" x="509"/>
        <item m="1" x="650"/>
        <item m="1" x="686"/>
        <item m="1" x="761"/>
        <item m="1" x="928"/>
        <item m="1" x="966"/>
        <item m="1" x="998"/>
        <item m="1" x="1039"/>
        <item m="1" x="1078"/>
        <item m="1" x="1117"/>
        <item m="1" x="536"/>
        <item m="1" x="677"/>
        <item m="1" x="715"/>
        <item m="1" x="836"/>
        <item m="1" x="880"/>
        <item m="1" x="920"/>
        <item m="1" x="1067"/>
        <item m="1" x="1108"/>
        <item m="1" x="526"/>
        <item m="1" x="566"/>
        <item m="1" x="599"/>
        <item m="1" x="631"/>
        <item m="1" x="667"/>
        <item m="1" x="705"/>
        <item m="1" x="744"/>
        <item m="1" x="785"/>
        <item m="1" x="827"/>
        <item m="1" x="868"/>
        <item m="1" x="909"/>
        <item m="1" x="947"/>
        <item m="1" x="1020"/>
        <item m="1" x="1055"/>
        <item m="1" x="517"/>
        <item m="1" x="554"/>
        <item m="1" x="590"/>
        <item m="1" x="623"/>
        <item m="1" x="657"/>
        <item m="1" x="694"/>
        <item m="1" x="735"/>
        <item m="1" x="772"/>
        <item m="1" x="817"/>
        <item m="1" x="939"/>
        <item m="1" x="974"/>
        <item m="1" x="1008"/>
        <item m="1" x="1047"/>
        <item m="1" x="508"/>
        <item m="1" x="545"/>
        <item m="1" x="583"/>
        <item m="1" x="649"/>
        <item m="1" x="724"/>
        <item m="1" x="889"/>
        <item m="1" x="965"/>
        <item m="1" x="1037"/>
        <item m="1" x="1077"/>
        <item m="1" x="535"/>
        <item m="1" x="553"/>
        <item m="1" x="589"/>
        <item m="1" x="607"/>
        <item m="1" x="622"/>
        <item m="1" x="641"/>
        <item m="1" x="656"/>
        <item m="1" x="675"/>
        <item m="1" x="712"/>
        <item m="1" x="733"/>
        <item m="1" x="751"/>
        <item m="1" x="814"/>
        <item m="1" x="833"/>
        <item m="1" x="917"/>
        <item m="1" x="987"/>
        <item m="1" x="1027"/>
        <item m="1" x="1105"/>
        <item m="1" x="505"/>
        <item m="1" x="561"/>
        <item m="1" x="580"/>
        <item m="1" x="596"/>
        <item m="1" x="628"/>
        <item m="1" x="646"/>
        <item m="1" x="681"/>
        <item m="1" x="780"/>
        <item m="1" x="803"/>
        <item m="1" x="822"/>
        <item m="1" x="841"/>
        <item m="1" x="884"/>
        <item m="1" x="978"/>
        <item m="1" x="992"/>
        <item m="1" x="1013"/>
        <item m="1" x="1032"/>
        <item m="1" x="1072"/>
        <item m="1" x="1090"/>
        <item m="1" x="1112"/>
        <item m="1" x="512"/>
        <item m="1" x="530"/>
        <item m="1" x="548"/>
        <item m="1" x="584"/>
        <item m="1" x="617"/>
        <item m="1" x="636"/>
        <item m="1" x="669"/>
        <item m="1" x="728"/>
        <item m="1" x="745"/>
        <item m="1" x="765"/>
        <item m="1" x="789"/>
        <item m="1" x="810"/>
        <item m="1" x="849"/>
        <item m="1" x="872"/>
        <item m="1" x="893"/>
        <item m="1" x="913"/>
        <item m="1" x="1041"/>
        <item m="1" x="1060"/>
        <item m="1" x="1101"/>
        <item m="1" x="502"/>
        <item m="1" x="520"/>
        <item m="1" x="558"/>
        <item m="1" x="610"/>
        <item m="1" x="661"/>
        <item m="1" x="678"/>
        <item m="1" x="718"/>
        <item m="1" x="737"/>
        <item m="1" x="777"/>
        <item m="1" x="819"/>
        <item m="1" x="839"/>
        <item m="1" x="860"/>
        <item m="1" x="902"/>
        <item m="1" x="1011"/>
        <item m="1" x="1110"/>
        <item m="1" x="529"/>
        <item m="1" x="570"/>
        <item m="1" x="602"/>
        <item m="1" x="616"/>
        <item m="1" x="635"/>
        <item m="1" x="788"/>
        <item m="1" x="808"/>
        <item m="1" x="829"/>
        <item m="1" x="871"/>
        <item m="1" x="892"/>
        <item m="1" x="912"/>
        <item m="1" x="933"/>
        <item m="1" x="951"/>
        <item m="1" x="1001"/>
        <item m="1" x="1023"/>
        <item m="1" x="1059"/>
        <item m="1" x="1100"/>
        <item m="1" x="519"/>
        <item m="1" x="539"/>
        <item m="1" x="557"/>
        <item m="1" x="577"/>
        <item m="1" x="609"/>
        <item m="1" x="642"/>
        <item m="1" x="660"/>
        <item m="1" x="698"/>
        <item m="1" x="716"/>
        <item m="1" x="754"/>
        <item m="1" x="776"/>
        <item m="1" x="798"/>
        <item m="1" x="818"/>
        <item m="1" x="859"/>
        <item m="1" x="881"/>
        <item m="1" x="901"/>
        <item m="1" x="922"/>
        <item m="1" x="941"/>
        <item m="1" x="958"/>
        <item m="1" x="990"/>
        <item m="1" x="1049"/>
        <item m="1" x="1070"/>
        <item m="1" x="1088"/>
        <item m="1" x="510"/>
        <item m="1" x="528"/>
        <item m="1" x="547"/>
        <item m="1" x="568"/>
        <item m="1" x="601"/>
        <item m="1" x="615"/>
        <item m="1" x="633"/>
        <item m="1" x="687"/>
        <item m="1" x="726"/>
        <item m="1" x="764"/>
        <item m="1" x="787"/>
        <item m="1" x="848"/>
        <item m="1" x="891"/>
        <item m="1" x="932"/>
        <item m="1" x="949"/>
        <item m="1" x="967"/>
        <item m="1" x="1000"/>
        <item m="1" x="1021"/>
        <item m="1" x="1058"/>
        <item m="1" x="1081"/>
        <item m="1" x="1097"/>
        <item m="1" x="500"/>
        <item m="1" x="538"/>
        <item m="1" x="555"/>
        <item m="1" x="576"/>
        <item m="1" x="593"/>
        <item m="1" x="608"/>
        <item m="1" x="624"/>
        <item m="1" x="659"/>
        <item m="1" x="696"/>
        <item m="1" x="753"/>
        <item m="1" x="774"/>
        <item m="1" x="797"/>
        <item m="1" x="838"/>
        <item m="1" x="760"/>
        <item m="1" x="771"/>
        <item m="1" x="784"/>
        <item m="1" x="795"/>
        <item m="1" x="807"/>
        <item m="1" x="816"/>
        <item m="1" x="826"/>
        <item m="1" x="835"/>
        <item m="1" x="847"/>
        <item m="1" x="854"/>
        <item m="1" x="865"/>
        <item m="1" x="877"/>
        <item m="1" x="888"/>
        <item m="1" x="898"/>
        <item m="1" x="908"/>
        <item m="1" x="919"/>
        <item m="1" x="927"/>
        <item m="1" x="938"/>
        <item m="1" x="946"/>
        <item m="1" x="956"/>
        <item m="1" x="964"/>
        <item m="1" x="973"/>
        <item m="1" x="982"/>
        <item m="1" x="989"/>
        <item m="1" x="676"/>
        <item m="1" x="997"/>
        <item m="1" x="684"/>
        <item m="1" x="1006"/>
        <item m="1" x="692"/>
        <item m="1" x="1017"/>
        <item m="1" x="703"/>
        <item m="1" x="1029"/>
        <item m="1" x="713"/>
        <item m="1" x="1036"/>
        <item m="1" x="723"/>
        <item m="1" x="1046"/>
        <item m="1" x="734"/>
        <item m="1" x="1054"/>
        <item m="1" x="743"/>
        <item m="1" x="1066"/>
        <item m="1" x="752"/>
        <item m="1" x="1076"/>
        <item m="1" x="759"/>
        <item m="1" x="1086"/>
        <item m="1" x="770"/>
        <item m="1" x="1094"/>
        <item m="1" x="783"/>
        <item m="1" x="1107"/>
        <item m="1" x="794"/>
        <item m="1" x="1116"/>
        <item m="1" x="806"/>
        <item m="1" x="507"/>
        <item m="1" x="815"/>
        <item m="1" x="516"/>
        <item m="1" x="825"/>
        <item m="1" x="525"/>
        <item m="1" x="834"/>
        <item m="1" x="534"/>
        <item m="1" x="845"/>
        <item m="1" x="543"/>
        <item m="1" x="853"/>
        <item m="1" x="552"/>
        <item m="1" x="864"/>
        <item m="1" x="563"/>
        <item m="1" x="876"/>
        <item m="1" x="574"/>
        <item m="1" x="887"/>
        <item m="1" x="582"/>
        <item m="1" x="897"/>
        <item m="1" x="588"/>
        <item m="1" x="907"/>
        <item m="1" x="598"/>
        <item m="1" x="918"/>
        <item m="1" x="606"/>
        <item m="1" x="926"/>
        <item m="1" x="614"/>
        <item m="1" x="937"/>
        <item m="1" x="621"/>
        <item m="1" x="945"/>
        <item m="1" x="630"/>
        <item m="1" x="955"/>
        <item m="1" x="640"/>
        <item m="1" x="963"/>
        <item m="1" x="648"/>
        <item m="1" x="972"/>
        <item m="1" x="655"/>
        <item m="1" x="981"/>
        <item m="1" x="666"/>
        <item m="1" x="988"/>
        <item m="1" x="674"/>
        <item m="1" x="995"/>
        <item m="1" x="683"/>
        <item m="1" x="1005"/>
        <item m="1" x="691"/>
        <item m="1" x="1016"/>
        <item m="1" x="702"/>
        <item m="1" x="1028"/>
        <item m="1" x="711"/>
        <item m="1" x="1035"/>
        <item m="1" x="722"/>
        <item m="1" x="1045"/>
        <item m="1" x="732"/>
        <item m="1" x="1053"/>
        <item m="1" x="742"/>
        <item m="1" x="1065"/>
        <item m="1" x="750"/>
        <item m="1" x="1075"/>
        <item m="1" x="758"/>
        <item m="1" x="1085"/>
        <item m="1" x="769"/>
        <item m="1" x="1093"/>
        <item m="1" x="782"/>
        <item m="1" x="1106"/>
        <item m="1" x="793"/>
        <item m="1" x="1115"/>
        <item m="1" x="805"/>
        <item m="1" x="506"/>
        <item m="1" x="813"/>
        <item m="1" x="515"/>
        <item m="1" x="824"/>
        <item m="1" x="524"/>
        <item m="1" x="832"/>
        <item m="1" x="533"/>
        <item m="1" x="843"/>
        <item m="1" x="542"/>
        <item m="1" x="852"/>
        <item m="1" x="551"/>
        <item m="1" x="863"/>
        <item m="1" x="562"/>
        <item m="1" x="875"/>
        <item m="1" x="573"/>
        <item m="1" x="886"/>
        <item m="1" x="581"/>
        <item m="1" x="896"/>
        <item m="1" x="587"/>
        <item m="1" x="906"/>
        <item m="1" x="597"/>
        <item m="1" x="916"/>
        <item m="1" x="605"/>
        <item m="1" x="925"/>
        <item m="1" x="613"/>
        <item m="1" x="936"/>
        <item m="1" x="620"/>
        <item m="1" x="944"/>
        <item m="1" x="629"/>
        <item m="1" x="954"/>
        <item m="1" x="639"/>
        <item m="1" x="962"/>
        <item m="1" x="647"/>
        <item m="1" x="971"/>
        <item m="1" x="654"/>
        <item m="1" x="980"/>
        <item m="1" x="665"/>
        <item m="1" x="986"/>
        <item m="1" x="672"/>
        <item m="1" x="994"/>
        <item m="1" x="682"/>
        <item m="1" x="1004"/>
        <item m="1" x="690"/>
        <item m="1" x="1015"/>
        <item m="1" x="701"/>
        <item m="1" x="1026"/>
        <item m="1" x="710"/>
        <item m="1" x="1034"/>
        <item m="1" x="721"/>
        <item m="1" x="1044"/>
        <item m="1" x="731"/>
        <item m="1" x="1052"/>
        <item m="1" x="741"/>
        <item m="1" x="1064"/>
        <item m="1" x="748"/>
        <item m="1" x="1074"/>
        <item m="1" x="757"/>
        <item m="1" x="1084"/>
        <item m="1" x="768"/>
        <item m="1" x="1092"/>
        <item m="1" x="781"/>
        <item m="1" x="1104"/>
        <item m="1" x="792"/>
        <item m="1" x="1114"/>
        <item m="1" x="804"/>
        <item m="1" x="504"/>
        <item m="1" x="812"/>
        <item m="1" x="514"/>
        <item m="1" x="823"/>
        <item m="1" x="523"/>
        <item m="1" x="831"/>
        <item m="1" x="532"/>
        <item m="1" x="842"/>
        <item m="1" x="541"/>
        <item m="1" x="851"/>
        <item m="1" x="550"/>
        <item m="1" x="862"/>
        <item m="1" x="560"/>
        <item m="1" x="874"/>
        <item m="1" x="572"/>
        <item m="1" x="885"/>
        <item m="1" x="579"/>
        <item m="1" x="895"/>
        <item m="1" x="586"/>
        <item m="1" x="905"/>
        <item m="1" x="595"/>
        <item m="1" x="915"/>
        <item m="1" x="604"/>
        <item m="1" x="924"/>
        <item m="1" x="612"/>
        <item m="1" x="935"/>
        <item m="1" x="619"/>
        <item m="1" x="943"/>
        <item m="1" x="627"/>
        <item m="1" x="953"/>
        <item m="1" x="638"/>
        <item m="1" x="961"/>
        <item m="1" x="645"/>
        <item m="1" x="970"/>
        <item m="1" x="653"/>
        <item m="1" x="979"/>
        <item m="1" x="664"/>
        <item m="1" x="985"/>
        <item m="1" x="671"/>
        <item m="1" x="993"/>
        <item m="1" x="680"/>
        <item m="1" x="1003"/>
        <item m="1" x="689"/>
        <item m="1" x="1014"/>
        <item m="1" x="700"/>
        <item m="1" x="1025"/>
        <item m="1" x="709"/>
        <item m="1" x="1033"/>
        <item m="1" x="720"/>
        <item m="1" x="1043"/>
        <item m="1" x="730"/>
        <item m="1" x="1051"/>
        <item m="1" x="740"/>
        <item m="1" x="1062"/>
        <item m="1" x="747"/>
        <item m="1" x="1073"/>
        <item m="1" x="756"/>
        <item m="1" x="1083"/>
        <item m="1" x="767"/>
        <item m="1" x="1091"/>
        <item m="1" x="779"/>
        <item m="1" x="1103"/>
        <item m="1" x="791"/>
        <item m="1" x="1113"/>
        <item m="1" x="802"/>
        <item m="1" x="503"/>
        <item m="1" x="811"/>
        <item m="1" x="513"/>
        <item m="1" x="821"/>
        <item m="1" x="522"/>
        <item m="1" x="830"/>
        <item m="1" x="531"/>
        <item m="1" x="840"/>
        <item m="1" x="540"/>
        <item m="1" x="850"/>
        <item m="1" x="549"/>
        <item m="1" x="861"/>
        <item m="1" x="559"/>
        <item m="1" x="873"/>
        <item m="1" x="571"/>
        <item m="1" x="883"/>
        <item m="1" x="578"/>
        <item m="1" x="894"/>
        <item m="1" x="585"/>
        <item m="1" x="904"/>
        <item m="1" x="594"/>
        <item m="1" x="914"/>
        <item m="1" x="603"/>
        <item m="1" x="923"/>
        <item m="1" x="611"/>
        <item m="1" x="934"/>
        <item m="1" x="618"/>
        <item m="1" x="942"/>
        <item m="1" x="626"/>
        <item m="1" x="952"/>
        <item m="1" x="637"/>
        <item m="1" x="960"/>
        <item m="1" x="644"/>
        <item m="1" x="969"/>
        <item m="1" x="652"/>
        <item m="1" x="977"/>
        <item m="1" x="662"/>
        <item m="1" x="984"/>
        <item m="1" x="670"/>
        <item m="1" x="991"/>
        <item m="1" x="679"/>
        <item m="1" x="1002"/>
        <item m="1" x="688"/>
        <item m="1" x="1012"/>
        <item m="1" x="699"/>
        <item m="1" x="1024"/>
        <item m="1" x="708"/>
        <item m="1" x="1031"/>
        <item m="1" x="719"/>
        <item m="1" x="1042"/>
        <item m="1" x="729"/>
        <item m="1" x="1050"/>
        <item m="1" x="738"/>
        <item m="1" x="1061"/>
        <item m="1" x="746"/>
        <item m="1" x="1071"/>
        <item m="1" x="755"/>
        <item m="1" x="1082"/>
        <item m="1" x="766"/>
        <item m="1" x="1089"/>
        <item m="1" x="778"/>
        <item m="1" x="1102"/>
        <item m="1" x="790"/>
        <item m="1" x="1111"/>
        <item m="1" x="801"/>
        <item x="410"/>
        <item x="149"/>
        <item x="325"/>
        <item x="479"/>
        <item x="89"/>
        <item x="318"/>
        <item x="170"/>
        <item x="255"/>
        <item x="64"/>
        <item x="233"/>
        <item x="435"/>
        <item x="392"/>
        <item x="456"/>
        <item x="151"/>
        <item x="407"/>
        <item x="211"/>
        <item x="166"/>
        <item x="293"/>
        <item x="285"/>
        <item x="92"/>
        <item x="28"/>
        <item x="167"/>
        <item x="231"/>
        <item x="249"/>
        <item x="77"/>
        <item x="164"/>
        <item x="96"/>
        <item x="408"/>
        <item x="489"/>
        <item x="361"/>
        <item x="237"/>
        <item x="222"/>
        <item x="181"/>
        <item x="83"/>
        <item x="54"/>
        <item x="438"/>
        <item x="121"/>
        <item x="198"/>
        <item x="72"/>
        <item x="21"/>
        <item x="376"/>
        <item x="362"/>
        <item x="425"/>
        <item x="120"/>
        <item x="280"/>
        <item x="370"/>
        <item x="487"/>
        <item x="368"/>
        <item x="323"/>
        <item x="176"/>
        <item x="52"/>
        <item x="162"/>
        <item x="47"/>
        <item x="137"/>
        <item x="243"/>
        <item x="38"/>
        <item x="103"/>
        <item x="412"/>
        <item x="111"/>
        <item x="373"/>
        <item x="109"/>
        <item x="468"/>
        <item x="173"/>
        <item x="98"/>
        <item x="446"/>
        <item x="475"/>
        <item x="171"/>
        <item x="23"/>
        <item x="134"/>
        <item x="116"/>
        <item x="207"/>
        <item x="436"/>
        <item x="465"/>
        <item x="235"/>
        <item x="101"/>
        <item x="363"/>
        <item x="18"/>
        <item x="79"/>
        <item x="287"/>
        <item x="82"/>
        <item x="463"/>
        <item x="309"/>
        <item x="110"/>
        <item x="360"/>
        <item x="200"/>
        <item x="210"/>
        <item x="298"/>
        <item x="169"/>
        <item x="441"/>
        <item x="381"/>
        <item x="46"/>
        <item x="390"/>
        <item x="312"/>
        <item x="248"/>
        <item x="306"/>
        <item x="486"/>
        <item x="128"/>
        <item x="229"/>
        <item x="239"/>
        <item x="86"/>
        <item x="345"/>
        <item x="380"/>
        <item x="156"/>
        <item x="218"/>
        <item x="319"/>
        <item x="401"/>
        <item x="214"/>
        <item x="458"/>
        <item x="226"/>
        <item x="105"/>
        <item x="466"/>
        <item x="10"/>
        <item x="404"/>
        <item x="144"/>
        <item x="269"/>
        <item x="13"/>
        <item x="348"/>
        <item x="2"/>
        <item x="39"/>
        <item x="451"/>
        <item x="454"/>
        <item x="122"/>
        <item x="418"/>
        <item x="284"/>
        <item x="123"/>
        <item x="499"/>
        <item x="355"/>
        <item x="90"/>
        <item x="411"/>
        <item x="267"/>
        <item x="133"/>
        <item x="403"/>
        <item x="338"/>
        <item x="232"/>
        <item x="365"/>
        <item x="61"/>
        <item x="241"/>
        <item x="224"/>
        <item x="264"/>
        <item x="146"/>
        <item x="87"/>
        <item x="6"/>
        <item x="433"/>
        <item x="148"/>
        <item x="212"/>
        <item x="152"/>
        <item x="329"/>
        <item x="25"/>
        <item x="439"/>
        <item x="423"/>
        <item x="470"/>
        <item x="202"/>
        <item x="357"/>
        <item x="313"/>
        <item x="443"/>
        <item x="35"/>
        <item x="163"/>
        <item x="457"/>
        <item x="427"/>
        <item x="296"/>
        <item x="299"/>
        <item x="37"/>
        <item x="334"/>
        <item x="185"/>
        <item x="491"/>
        <item x="131"/>
        <item x="203"/>
        <item x="174"/>
        <item x="74"/>
        <item x="448"/>
        <item x="367"/>
        <item x="205"/>
        <item x="63"/>
        <item x="484"/>
        <item x="65"/>
        <item x="490"/>
        <item x="42"/>
        <item x="67"/>
        <item x="238"/>
        <item x="91"/>
        <item x="339"/>
        <item x="349"/>
        <item x="57"/>
        <item x="413"/>
        <item x="340"/>
        <item x="78"/>
        <item x="215"/>
        <item x="71"/>
        <item x="219"/>
        <item x="0"/>
        <item x="1"/>
        <item x="3"/>
        <item x="4"/>
        <item x="5"/>
        <item x="7"/>
        <item x="8"/>
        <item x="9"/>
        <item x="11"/>
        <item x="12"/>
        <item x="14"/>
        <item x="15"/>
        <item x="16"/>
        <item x="17"/>
        <item x="19"/>
        <item x="20"/>
        <item x="22"/>
        <item x="24"/>
        <item x="26"/>
        <item x="27"/>
        <item x="29"/>
        <item x="30"/>
        <item x="31"/>
        <item x="32"/>
        <item x="33"/>
        <item x="34"/>
        <item x="36"/>
        <item x="40"/>
        <item x="41"/>
        <item x="43"/>
        <item x="44"/>
        <item x="45"/>
        <item x="48"/>
        <item x="49"/>
        <item x="50"/>
        <item x="51"/>
        <item x="53"/>
        <item x="55"/>
        <item x="56"/>
        <item x="58"/>
        <item x="59"/>
        <item x="60"/>
        <item x="62"/>
        <item x="66"/>
        <item x="68"/>
        <item x="69"/>
        <item x="70"/>
        <item x="73"/>
        <item x="75"/>
        <item x="76"/>
        <item x="80"/>
        <item x="81"/>
        <item x="84"/>
        <item x="85"/>
        <item x="88"/>
        <item x="93"/>
        <item x="94"/>
        <item x="95"/>
        <item x="97"/>
        <item x="99"/>
        <item x="100"/>
        <item x="102"/>
        <item x="104"/>
        <item x="106"/>
        <item x="107"/>
        <item x="108"/>
        <item x="112"/>
        <item x="113"/>
        <item x="114"/>
        <item x="115"/>
        <item x="117"/>
        <item x="118"/>
        <item x="119"/>
        <item x="124"/>
        <item x="125"/>
        <item x="126"/>
        <item x="127"/>
        <item x="129"/>
        <item x="130"/>
        <item x="132"/>
        <item x="135"/>
        <item x="136"/>
        <item x="138"/>
        <item x="139"/>
        <item x="140"/>
        <item x="141"/>
        <item x="142"/>
        <item x="143"/>
        <item x="145"/>
        <item x="147"/>
        <item x="150"/>
        <item x="153"/>
        <item x="154"/>
        <item x="155"/>
        <item x="157"/>
        <item x="158"/>
        <item x="159"/>
        <item x="160"/>
        <item x="161"/>
        <item x="165"/>
        <item x="168"/>
        <item x="172"/>
        <item x="175"/>
        <item x="177"/>
        <item x="178"/>
        <item x="179"/>
        <item x="180"/>
        <item x="182"/>
        <item x="183"/>
        <item x="184"/>
        <item x="186"/>
        <item x="187"/>
        <item x="188"/>
        <item x="189"/>
        <item x="190"/>
        <item x="191"/>
        <item x="192"/>
        <item x="193"/>
        <item x="194"/>
        <item x="195"/>
        <item x="196"/>
        <item x="197"/>
        <item x="199"/>
        <item x="201"/>
        <item x="204"/>
        <item x="206"/>
        <item x="208"/>
        <item x="209"/>
        <item x="213"/>
        <item x="216"/>
        <item x="217"/>
        <item x="220"/>
        <item x="221"/>
        <item x="223"/>
        <item x="225"/>
        <item x="227"/>
        <item x="228"/>
        <item x="230"/>
        <item x="234"/>
        <item x="236"/>
        <item x="240"/>
        <item x="242"/>
        <item x="244"/>
        <item x="245"/>
        <item x="246"/>
        <item x="247"/>
        <item x="250"/>
        <item x="251"/>
        <item x="252"/>
        <item x="253"/>
        <item x="254"/>
        <item x="256"/>
        <item x="257"/>
        <item x="258"/>
        <item x="259"/>
        <item x="260"/>
        <item x="261"/>
        <item x="262"/>
        <item x="263"/>
        <item x="265"/>
        <item x="266"/>
        <item x="268"/>
        <item x="270"/>
        <item x="271"/>
        <item x="272"/>
        <item x="273"/>
        <item x="274"/>
        <item x="275"/>
        <item x="276"/>
        <item x="277"/>
        <item x="278"/>
        <item x="279"/>
        <item x="281"/>
        <item x="282"/>
        <item x="283"/>
        <item x="286"/>
        <item x="288"/>
        <item x="289"/>
        <item x="290"/>
        <item x="291"/>
        <item x="292"/>
        <item x="294"/>
        <item x="295"/>
        <item x="297"/>
        <item x="300"/>
        <item x="301"/>
        <item x="302"/>
        <item x="303"/>
        <item x="304"/>
        <item x="305"/>
        <item x="307"/>
        <item x="308"/>
        <item x="310"/>
        <item x="311"/>
        <item x="314"/>
        <item x="315"/>
        <item x="316"/>
        <item x="317"/>
        <item x="320"/>
        <item x="321"/>
        <item x="322"/>
        <item x="324"/>
        <item x="326"/>
        <item x="327"/>
        <item x="328"/>
        <item x="330"/>
        <item x="331"/>
        <item x="332"/>
        <item x="333"/>
        <item x="335"/>
        <item x="336"/>
        <item x="337"/>
        <item x="341"/>
        <item x="342"/>
        <item x="343"/>
        <item x="344"/>
        <item x="346"/>
        <item x="347"/>
        <item x="350"/>
        <item x="351"/>
        <item x="352"/>
        <item x="353"/>
        <item x="354"/>
        <item x="356"/>
        <item x="358"/>
        <item x="359"/>
        <item x="364"/>
        <item x="366"/>
        <item x="369"/>
        <item x="371"/>
        <item x="372"/>
        <item x="374"/>
        <item x="375"/>
        <item x="377"/>
        <item x="378"/>
        <item x="379"/>
        <item x="382"/>
        <item x="383"/>
        <item x="384"/>
        <item x="385"/>
        <item x="386"/>
        <item x="387"/>
        <item x="388"/>
        <item x="389"/>
        <item x="391"/>
        <item x="393"/>
        <item x="394"/>
        <item x="395"/>
        <item x="396"/>
        <item x="397"/>
        <item x="398"/>
        <item x="399"/>
        <item x="400"/>
        <item x="402"/>
        <item x="405"/>
        <item x="406"/>
        <item x="409"/>
        <item x="414"/>
        <item x="415"/>
        <item x="416"/>
        <item x="417"/>
        <item x="419"/>
        <item x="420"/>
        <item x="421"/>
        <item x="422"/>
        <item x="424"/>
        <item x="426"/>
        <item x="428"/>
        <item x="429"/>
        <item x="430"/>
        <item x="431"/>
        <item x="432"/>
        <item x="434"/>
        <item x="437"/>
        <item x="440"/>
        <item x="442"/>
        <item x="444"/>
        <item x="445"/>
        <item x="447"/>
        <item x="449"/>
        <item x="450"/>
        <item x="452"/>
        <item x="453"/>
        <item x="455"/>
        <item x="459"/>
        <item x="460"/>
        <item x="461"/>
        <item x="462"/>
        <item x="464"/>
        <item x="467"/>
        <item x="469"/>
        <item x="471"/>
        <item x="472"/>
        <item x="473"/>
        <item x="474"/>
        <item x="476"/>
        <item x="477"/>
        <item x="478"/>
        <item x="480"/>
        <item x="481"/>
        <item x="482"/>
        <item x="483"/>
        <item x="485"/>
        <item x="488"/>
        <item x="492"/>
        <item x="493"/>
        <item x="494"/>
        <item x="495"/>
        <item x="496"/>
        <item x="497"/>
        <item x="498"/>
      </items>
    </pivotField>
    <pivotField axis="axisRow" compact="0" outline="0" showAll="0" defaultSubtotal="0">
      <items count="4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s>
    </pivotField>
    <pivotField axis="axisRow" compact="0" outline="0" showAll="0" defaultSubtotal="0">
      <items count="429">
        <item x="373"/>
        <item x="242"/>
        <item x="76"/>
        <item x="342"/>
        <item x="10"/>
        <item x="103"/>
        <item x="69"/>
        <item x="159"/>
        <item x="105"/>
        <item x="80"/>
        <item x="350"/>
        <item x="377"/>
        <item x="324"/>
        <item x="11"/>
        <item x="116"/>
        <item x="357"/>
        <item x="301"/>
        <item x="131"/>
        <item x="326"/>
        <item x="259"/>
        <item x="204"/>
        <item x="33"/>
        <item x="91"/>
        <item x="247"/>
        <item x="356"/>
        <item x="329"/>
        <item x="136"/>
        <item x="320"/>
        <item x="277"/>
        <item x="422"/>
        <item x="8"/>
        <item x="93"/>
        <item x="81"/>
        <item x="189"/>
        <item x="82"/>
        <item x="135"/>
        <item x="89"/>
        <item x="122"/>
        <item x="42"/>
        <item x="207"/>
        <item x="223"/>
        <item x="43"/>
        <item x="141"/>
        <item x="210"/>
        <item x="184"/>
        <item x="394"/>
        <item x="108"/>
        <item x="75"/>
        <item x="289"/>
        <item x="67"/>
        <item x="354"/>
        <item x="0"/>
        <item x="300"/>
        <item x="224"/>
        <item x="143"/>
        <item x="404"/>
        <item x="243"/>
        <item x="130"/>
        <item x="321"/>
        <item x="109"/>
        <item x="400"/>
        <item x="77"/>
        <item x="403"/>
        <item x="332"/>
        <item x="302"/>
        <item x="153"/>
        <item x="195"/>
        <item x="171"/>
        <item x="196"/>
        <item x="3"/>
        <item x="151"/>
        <item x="48"/>
        <item x="296"/>
        <item x="56"/>
        <item x="280"/>
        <item x="287"/>
        <item x="112"/>
        <item x="62"/>
        <item x="290"/>
        <item x="63"/>
        <item x="293"/>
        <item x="4"/>
        <item x="152"/>
        <item x="366"/>
        <item x="337"/>
        <item x="379"/>
        <item x="106"/>
        <item x="325"/>
        <item x="420"/>
        <item x="421"/>
        <item x="154"/>
        <item x="250"/>
        <item x="60"/>
        <item x="312"/>
        <item x="197"/>
        <item x="286"/>
        <item x="386"/>
        <item x="137"/>
        <item x="202"/>
        <item x="179"/>
        <item x="13"/>
        <item x="212"/>
        <item x="371"/>
        <item x="338"/>
        <item x="172"/>
        <item x="70"/>
        <item x="31"/>
        <item x="352"/>
        <item x="410"/>
        <item x="30"/>
        <item x="123"/>
        <item x="95"/>
        <item x="299"/>
        <item x="99"/>
        <item x="385"/>
        <item x="266"/>
        <item x="208"/>
        <item x="146"/>
        <item x="381"/>
        <item x="383"/>
        <item x="1"/>
        <item x="311"/>
        <item x="126"/>
        <item x="59"/>
        <item x="282"/>
        <item x="428"/>
        <item x="331"/>
        <item x="90"/>
        <item x="401"/>
        <item x="245"/>
        <item x="358"/>
        <item x="101"/>
        <item x="28"/>
        <item x="334"/>
        <item x="318"/>
        <item x="236"/>
        <item x="213"/>
        <item x="15"/>
        <item x="188"/>
        <item x="317"/>
        <item x="144"/>
        <item x="372"/>
        <item x="140"/>
        <item x="148"/>
        <item x="407"/>
        <item x="20"/>
        <item x="193"/>
        <item x="343"/>
        <item x="258"/>
        <item x="310"/>
        <item x="104"/>
        <item x="336"/>
        <item x="370"/>
        <item x="158"/>
        <item x="142"/>
        <item x="22"/>
        <item x="85"/>
        <item x="87"/>
        <item x="203"/>
        <item x="191"/>
        <item x="65"/>
        <item x="255"/>
        <item x="115"/>
        <item x="121"/>
        <item x="51"/>
        <item x="200"/>
        <item x="391"/>
        <item x="237"/>
        <item x="221"/>
        <item x="419"/>
        <item x="84"/>
        <item x="294"/>
        <item x="273"/>
        <item x="57"/>
        <item x="129"/>
        <item x="145"/>
        <item x="194"/>
        <item x="37"/>
        <item x="303"/>
        <item x="128"/>
        <item x="240"/>
        <item x="355"/>
        <item x="98"/>
        <item x="92"/>
        <item x="417"/>
        <item x="362"/>
        <item x="279"/>
        <item x="232"/>
        <item x="368"/>
        <item x="380"/>
        <item x="316"/>
        <item x="88"/>
        <item x="47"/>
        <item x="363"/>
        <item x="229"/>
        <item x="133"/>
        <item x="55"/>
        <item x="44"/>
        <item x="180"/>
        <item x="156"/>
        <item x="307"/>
        <item x="360"/>
        <item x="271"/>
        <item x="298"/>
        <item x="396"/>
        <item x="327"/>
        <item x="18"/>
        <item x="73"/>
        <item x="262"/>
        <item x="49"/>
        <item x="330"/>
        <item x="322"/>
        <item x="176"/>
        <item x="225"/>
        <item x="426"/>
        <item x="292"/>
        <item x="147"/>
        <item x="418"/>
        <item x="114"/>
        <item x="297"/>
        <item x="340"/>
        <item x="414"/>
        <item x="228"/>
        <item x="427"/>
        <item x="339"/>
        <item x="347"/>
        <item x="97"/>
        <item x="201"/>
        <item x="423"/>
        <item x="304"/>
        <item x="393"/>
        <item x="397"/>
        <item x="102"/>
        <item x="415"/>
        <item x="284"/>
        <item x="182"/>
        <item x="12"/>
        <item x="263"/>
        <item x="66"/>
        <item x="409"/>
        <item x="272"/>
        <item x="333"/>
        <item x="369"/>
        <item x="160"/>
        <item x="94"/>
        <item x="177"/>
        <item x="323"/>
        <item x="25"/>
        <item x="234"/>
        <item x="35"/>
        <item x="178"/>
        <item x="364"/>
        <item x="119"/>
        <item x="388"/>
        <item x="241"/>
        <item x="235"/>
        <item x="274"/>
        <item x="166"/>
        <item x="231"/>
        <item x="425"/>
        <item x="218"/>
        <item x="78"/>
        <item x="26"/>
        <item x="283"/>
        <item x="276"/>
        <item x="244"/>
        <item x="239"/>
        <item x="341"/>
        <item x="306"/>
        <item x="416"/>
        <item x="405"/>
        <item x="167"/>
        <item x="157"/>
        <item x="220"/>
        <item x="353"/>
        <item x="46"/>
        <item x="424"/>
        <item x="305"/>
        <item x="246"/>
        <item x="164"/>
        <item x="169"/>
        <item x="132"/>
        <item x="7"/>
        <item x="155"/>
        <item x="58"/>
        <item x="127"/>
        <item x="233"/>
        <item x="120"/>
        <item x="270"/>
        <item x="392"/>
        <item x="275"/>
        <item x="219"/>
        <item x="199"/>
        <item x="313"/>
        <item x="68"/>
        <item x="38"/>
        <item x="268"/>
        <item x="361"/>
        <item x="9"/>
        <item x="2"/>
        <item x="349"/>
        <item x="376"/>
        <item x="399"/>
        <item x="249"/>
        <item x="227"/>
        <item x="406"/>
        <item x="344"/>
        <item x="252"/>
        <item x="110"/>
        <item x="185"/>
        <item x="161"/>
        <item x="96"/>
        <item x="14"/>
        <item x="205"/>
        <item x="254"/>
        <item x="315"/>
        <item x="17"/>
        <item x="139"/>
        <item x="45"/>
        <item x="170"/>
        <item x="285"/>
        <item x="269"/>
        <item x="175"/>
        <item x="238"/>
        <item x="150"/>
        <item x="39"/>
        <item x="351"/>
        <item x="314"/>
        <item x="328"/>
        <item x="168"/>
        <item x="192"/>
        <item x="253"/>
        <item x="34"/>
        <item x="230"/>
        <item x="395"/>
        <item x="378"/>
        <item x="214"/>
        <item x="100"/>
        <item x="163"/>
        <item x="412"/>
        <item x="398"/>
        <item x="111"/>
        <item x="52"/>
        <item x="54"/>
        <item x="165"/>
        <item x="181"/>
        <item x="64"/>
        <item x="24"/>
        <item x="365"/>
        <item x="74"/>
        <item x="6"/>
        <item x="149"/>
        <item x="375"/>
        <item x="295"/>
        <item x="190"/>
        <item x="251"/>
        <item x="29"/>
        <item x="411"/>
        <item x="348"/>
        <item x="288"/>
        <item x="162"/>
        <item x="173"/>
        <item x="215"/>
        <item x="72"/>
        <item x="367"/>
        <item x="260"/>
        <item x="71"/>
        <item x="19"/>
        <item x="187"/>
        <item x="267"/>
        <item x="134"/>
        <item x="382"/>
        <item x="389"/>
        <item x="124"/>
        <item x="408"/>
        <item x="402"/>
        <item x="27"/>
        <item x="61"/>
        <item x="216"/>
        <item x="16"/>
        <item x="206"/>
        <item x="50"/>
        <item x="278"/>
        <item x="281"/>
        <item x="256"/>
        <item x="374"/>
        <item x="222"/>
        <item x="36"/>
        <item x="309"/>
        <item x="346"/>
        <item x="53"/>
        <item x="359"/>
        <item x="5"/>
        <item x="79"/>
        <item x="265"/>
        <item x="125"/>
        <item x="257"/>
        <item x="226"/>
        <item x="186"/>
        <item x="86"/>
        <item x="264"/>
        <item x="413"/>
        <item x="41"/>
        <item x="21"/>
        <item x="217"/>
        <item x="138"/>
        <item x="23"/>
        <item x="40"/>
        <item x="308"/>
        <item x="248"/>
        <item x="261"/>
        <item x="209"/>
        <item x="113"/>
        <item x="174"/>
        <item x="183"/>
        <item x="384"/>
        <item x="107"/>
        <item x="118"/>
        <item x="117"/>
        <item x="319"/>
        <item x="291"/>
        <item x="345"/>
        <item x="335"/>
        <item x="32"/>
        <item x="387"/>
        <item x="390"/>
        <item x="198"/>
        <item x="211"/>
        <item x="83"/>
      </items>
    </pivotField>
    <pivotField compact="0" outline="0" showAll="0" defaultSubtotal="0"/>
    <pivotField compact="0" numFmtId="14" outline="0" showAll="0" defaultSubtotal="0"/>
    <pivotField compact="0" outline="0" showAll="0" defaultSubtotal="0">
      <items count="11">
        <item x="9"/>
        <item x="3"/>
        <item x="0"/>
        <item x="8"/>
        <item x="7"/>
        <item x="4"/>
        <item x="1"/>
        <item x="5"/>
        <item x="2"/>
        <item x="6"/>
        <item m="1" x="10"/>
      </items>
    </pivotField>
    <pivotField compact="0" outline="0" showAll="0" defaultSubtotal="0">
      <items count="6">
        <item x="2"/>
        <item m="1" x="5"/>
        <item x="0"/>
        <item x="3"/>
        <item x="1"/>
        <item m="1" x="4"/>
      </items>
    </pivotField>
    <pivotField axis="axisRow" compact="0" outline="0" showAll="0" defaultSubtotal="0">
      <items count="6">
        <item x="1"/>
        <item m="1" x="5"/>
        <item x="2"/>
        <item x="0"/>
        <item x="3"/>
        <item m="1" x="4"/>
      </items>
    </pivotField>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226">
        <item x="1"/>
        <item x="128"/>
        <item x="16"/>
        <item x="219"/>
        <item x="208"/>
        <item x="58"/>
        <item x="207"/>
        <item x="183"/>
        <item x="143"/>
        <item x="172"/>
        <item x="100"/>
        <item x="26"/>
        <item x="109"/>
        <item x="20"/>
        <item x="216"/>
        <item x="73"/>
        <item x="212"/>
        <item x="163"/>
        <item x="133"/>
        <item x="129"/>
        <item x="31"/>
        <item x="106"/>
        <item x="14"/>
        <item x="55"/>
        <item x="149"/>
        <item x="185"/>
        <item x="138"/>
        <item x="188"/>
        <item x="145"/>
        <item x="49"/>
        <item x="110"/>
        <item x="224"/>
        <item x="153"/>
        <item x="40"/>
        <item x="83"/>
        <item x="54"/>
        <item x="13"/>
        <item x="24"/>
        <item x="122"/>
        <item x="180"/>
        <item x="52"/>
        <item x="80"/>
        <item x="177"/>
        <item x="132"/>
        <item x="127"/>
        <item x="75"/>
        <item x="107"/>
        <item x="33"/>
        <item x="197"/>
        <item x="23"/>
        <item x="144"/>
        <item x="74"/>
        <item x="159"/>
        <item x="125"/>
        <item x="155"/>
        <item x="169"/>
        <item x="140"/>
        <item x="28"/>
        <item x="98"/>
        <item x="158"/>
        <item x="67"/>
        <item x="3"/>
        <item x="88"/>
        <item x="126"/>
        <item x="154"/>
        <item x="102"/>
        <item x="105"/>
        <item x="15"/>
        <item x="170"/>
        <item x="8"/>
        <item x="196"/>
        <item x="215"/>
        <item x="201"/>
        <item x="178"/>
        <item x="157"/>
        <item x="17"/>
        <item x="205"/>
        <item x="199"/>
        <item x="111"/>
        <item x="119"/>
        <item x="19"/>
        <item x="65"/>
        <item x="167"/>
        <item x="69"/>
        <item x="95"/>
        <item x="187"/>
        <item x="171"/>
        <item x="86"/>
        <item x="142"/>
        <item x="46"/>
        <item x="193"/>
        <item x="72"/>
        <item x="191"/>
        <item x="82"/>
        <item x="181"/>
        <item x="91"/>
        <item x="42"/>
        <item x="57"/>
        <item x="209"/>
        <item x="61"/>
        <item x="206"/>
        <item x="4"/>
        <item x="68"/>
        <item x="190"/>
        <item x="114"/>
        <item x="166"/>
        <item x="32"/>
        <item x="81"/>
        <item x="44"/>
        <item x="71"/>
        <item x="156"/>
        <item x="59"/>
        <item x="89"/>
        <item x="137"/>
        <item x="84"/>
        <item x="90"/>
        <item x="147"/>
        <item x="12"/>
        <item x="10"/>
        <item x="160"/>
        <item x="50"/>
        <item x="79"/>
        <item x="36"/>
        <item x="117"/>
        <item x="11"/>
        <item x="96"/>
        <item x="51"/>
        <item x="204"/>
        <item x="161"/>
        <item x="76"/>
        <item x="104"/>
        <item x="97"/>
        <item x="66"/>
        <item x="152"/>
        <item x="203"/>
        <item x="150"/>
        <item x="85"/>
        <item x="189"/>
        <item x="93"/>
        <item x="176"/>
        <item x="213"/>
        <item x="218"/>
        <item x="94"/>
        <item x="38"/>
        <item x="78"/>
        <item x="174"/>
        <item x="141"/>
        <item x="123"/>
        <item x="64"/>
        <item x="112"/>
        <item x="92"/>
        <item x="25"/>
        <item x="101"/>
        <item x="210"/>
        <item x="134"/>
        <item x="175"/>
        <item x="211"/>
        <item x="0"/>
        <item x="29"/>
        <item x="221"/>
        <item x="162"/>
        <item x="39"/>
        <item x="87"/>
        <item x="146"/>
        <item x="43"/>
        <item x="37"/>
        <item x="222"/>
        <item x="118"/>
        <item x="9"/>
        <item x="217"/>
        <item x="179"/>
        <item x="115"/>
        <item x="34"/>
        <item x="41"/>
        <item x="173"/>
        <item x="168"/>
        <item x="5"/>
        <item x="47"/>
        <item x="130"/>
        <item x="165"/>
        <item x="27"/>
        <item x="186"/>
        <item x="121"/>
        <item x="214"/>
        <item x="45"/>
        <item x="103"/>
        <item x="116"/>
        <item x="182"/>
        <item x="53"/>
        <item x="202"/>
        <item x="151"/>
        <item x="21"/>
        <item x="6"/>
        <item x="192"/>
        <item x="63"/>
        <item x="2"/>
        <item x="198"/>
        <item x="108"/>
        <item x="139"/>
        <item x="135"/>
        <item x="99"/>
        <item x="120"/>
        <item x="56"/>
        <item x="7"/>
        <item x="22"/>
        <item x="148"/>
        <item x="164"/>
        <item x="18"/>
        <item x="223"/>
        <item x="136"/>
        <item x="60"/>
        <item x="35"/>
        <item x="220"/>
        <item x="131"/>
        <item x="30"/>
        <item x="195"/>
        <item x="124"/>
        <item x="184"/>
        <item x="48"/>
        <item x="62"/>
        <item x="113"/>
        <item x="200"/>
        <item x="194"/>
        <item x="70"/>
        <item x="77"/>
        <item m="1" x="225"/>
      </items>
    </pivotField>
    <pivotField axis="axisPage" compact="0" outline="0" showAll="0" defaultSubtotal="0">
      <items count="2">
        <item x="0"/>
        <item x="1"/>
      </items>
    </pivotField>
    <pivotField compact="0" outline="0" showAll="0" defaultSubtotal="0"/>
    <pivotField compact="0" outline="0" showAll="0" defaultSubtotal="0"/>
  </pivotFields>
  <rowFields count="5">
    <field x="0"/>
    <field x="1"/>
    <field x="2"/>
    <field x="7"/>
    <field x="13"/>
  </rowFields>
  <rowItems count="70">
    <i>
      <x v="622"/>
      <x v="89"/>
      <x v="69"/>
      <x v="3"/>
      <x v="13"/>
    </i>
    <i>
      <x v="624"/>
      <x v="169"/>
      <x v="310"/>
      <x v="3"/>
      <x v="38"/>
    </i>
    <i>
      <x v="636"/>
      <x v="279"/>
      <x v="400"/>
      <x v="3"/>
      <x v="36"/>
    </i>
    <i>
      <x v="637"/>
      <x v="92"/>
      <x v="22"/>
      <x v="2"/>
      <x v="15"/>
    </i>
    <i>
      <x v="638"/>
      <x v="28"/>
      <x v="132"/>
      <x v="3"/>
      <x v="37"/>
    </i>
    <i>
      <x v="639"/>
      <x v="166"/>
      <x v="153"/>
      <x v="2"/>
      <x v="15"/>
    </i>
    <i>
      <x v="641"/>
      <x v="243"/>
      <x v="286"/>
      <x v="2"/>
      <x v="33"/>
    </i>
    <i>
      <x v="645"/>
      <x v="398"/>
      <x v="251"/>
      <x v="3"/>
      <x v="33"/>
    </i>
    <i>
      <x v="650"/>
      <x v="178"/>
      <x v="104"/>
      <x v="4"/>
      <x v="1"/>
    </i>
    <i>
      <x v="671"/>
      <x v="136"/>
      <x v="195"/>
      <x v="3"/>
      <x v="21"/>
    </i>
    <i>
      <x v="686"/>
      <x v="133"/>
      <x v="57"/>
      <x v="2"/>
      <x v="33"/>
    </i>
    <i>
      <x v="687"/>
      <x v="116"/>
      <x v="76"/>
      <x v="3"/>
      <x v="34"/>
    </i>
    <i>
      <x v="688"/>
      <x v="202"/>
      <x v="94"/>
      <x v="3"/>
      <x v="26"/>
    </i>
    <i>
      <x v="694"/>
      <x v="18"/>
      <x v="206"/>
      <x v="4"/>
      <x v="2"/>
    </i>
    <i>
      <x v="698"/>
      <x v="452"/>
      <x v="55"/>
      <x v="3"/>
      <x v="33"/>
    </i>
    <i>
      <x v="708"/>
      <x v="46"/>
      <x v="275"/>
      <x v="3"/>
      <x v="33"/>
    </i>
    <i>
      <x v="724"/>
      <x v="209"/>
      <x v="20"/>
      <x v="3"/>
      <x v="38"/>
    </i>
    <i>
      <x v="725"/>
      <x v="447"/>
      <x v="128"/>
      <x v="4"/>
      <x v="16"/>
    </i>
    <i>
      <x v="726"/>
      <x v="221"/>
      <x v="136"/>
      <x v="3"/>
      <x v="28"/>
    </i>
    <i>
      <x v="734"/>
      <x v="338"/>
      <x v="293"/>
      <x v="3"/>
      <x v="27"/>
    </i>
    <i>
      <x v="738"/>
      <x v="443"/>
      <x v="340"/>
      <x v="3"/>
      <x v="36"/>
    </i>
    <i>
      <x v="744"/>
      <x v="345"/>
      <x v="27"/>
      <x v="3"/>
      <x v="33"/>
    </i>
    <i>
      <x v="757"/>
      <x v="145"/>
      <x v="42"/>
      <x v="3"/>
      <x v="12"/>
    </i>
    <i>
      <x v="761"/>
      <x v="147"/>
      <x v="54"/>
      <x v="3"/>
      <x v="30"/>
    </i>
    <i>
      <x v="762"/>
      <x v="207"/>
      <x v="98"/>
      <x v="3"/>
      <x v="35"/>
    </i>
    <i>
      <x v="764"/>
      <x v="319"/>
      <x v="203"/>
      <x v="2"/>
      <x v="39"/>
    </i>
    <i>
      <x v="766"/>
      <x v="428"/>
      <x v="292"/>
      <x v="4"/>
      <x v="4"/>
    </i>
    <i>
      <x v="768"/>
      <x v="459"/>
      <x v="118"/>
      <x v="3"/>
      <x v="38"/>
    </i>
    <i>
      <x v="773"/>
      <x v="35"/>
      <x v="249"/>
      <x v="3"/>
      <x v="20"/>
    </i>
    <i>
      <x v="780"/>
      <x v="324"/>
      <x v="178"/>
      <x v="3"/>
      <x v="33"/>
    </i>
    <i>
      <x v="795"/>
      <x v="67"/>
      <x v="49"/>
      <x v="3"/>
      <x v="23"/>
    </i>
    <i>
      <x v="817"/>
      <x v="14"/>
      <x v="312"/>
      <x v="3"/>
      <x v="36"/>
    </i>
    <i>
      <x v="818"/>
      <x v="15"/>
      <x v="137"/>
      <x v="3"/>
      <x v="22"/>
    </i>
    <i>
      <x v="823"/>
      <x v="22"/>
      <x v="155"/>
      <x v="3"/>
      <x v="13"/>
    </i>
    <i>
      <x v="826"/>
      <x v="27"/>
      <x v="376"/>
      <x v="3"/>
      <x v="36"/>
    </i>
    <i>
      <x v="828"/>
      <x v="30"/>
      <x v="109"/>
      <x v="4"/>
      <x v="11"/>
    </i>
    <i>
      <x v="847"/>
      <x v="59"/>
      <x v="123"/>
      <x v="4"/>
      <x v="29"/>
    </i>
    <i>
      <x v="850"/>
      <x v="66"/>
      <x v="238"/>
      <x v="3"/>
      <x v="35"/>
    </i>
    <i>
      <x v="853"/>
      <x v="70"/>
      <x v="105"/>
      <x v="3"/>
      <x v="5"/>
    </i>
    <i>
      <x v="869"/>
      <x v="104"/>
      <x v="131"/>
      <x v="3"/>
      <x v="34"/>
    </i>
    <i>
      <x v="883"/>
      <x v="126"/>
      <x v="110"/>
      <x v="3"/>
      <x v="10"/>
    </i>
    <i>
      <x v="888"/>
      <x v="135"/>
      <x v="281"/>
      <x v="3"/>
      <x v="33"/>
    </i>
    <i>
      <x v="894"/>
      <x v="142"/>
      <x v="405"/>
      <x v="2"/>
      <x v="33"/>
    </i>
    <i>
      <x v="914"/>
      <x v="178"/>
      <x v="361"/>
      <x v="3"/>
      <x v="19"/>
    </i>
    <i>
      <x v="916"/>
      <x v="180"/>
      <x v="322"/>
      <x v="3"/>
      <x v="23"/>
    </i>
    <i>
      <x v="921"/>
      <x v="186"/>
      <x v="345"/>
      <x v="3"/>
      <x v="36"/>
    </i>
    <i>
      <x v="926"/>
      <x v="190"/>
      <x v="398"/>
      <x v="3"/>
      <x v="18"/>
    </i>
    <i>
      <x v="928"/>
      <x v="192"/>
      <x v="138"/>
      <x v="3"/>
      <x v="33"/>
    </i>
    <i>
      <x v="939"/>
      <x v="216"/>
      <x v="411"/>
      <x v="3"/>
      <x v="30"/>
    </i>
    <i>
      <x v="940"/>
      <x v="218"/>
      <x v="427"/>
      <x v="2"/>
      <x v="8"/>
    </i>
    <i>
      <x v="953"/>
      <x v="244"/>
      <x v="222"/>
      <x v="3"/>
      <x v="24"/>
    </i>
    <i>
      <x v="958"/>
      <x v="250"/>
      <x v="266"/>
      <x v="2"/>
      <x v="32"/>
    </i>
    <i>
      <x v="973"/>
      <x v="268"/>
      <x v="314"/>
      <x v="2"/>
      <x v="17"/>
    </i>
    <i>
      <x v="987"/>
      <x v="285"/>
      <x v="51"/>
      <x v="3"/>
      <x v="28"/>
    </i>
    <i>
      <x v="992"/>
      <x v="294"/>
      <x v="262"/>
      <x v="3"/>
      <x v="9"/>
    </i>
    <i>
      <x v="1000"/>
      <x v="304"/>
      <x v="124"/>
      <x v="3"/>
      <x v="12"/>
    </i>
    <i>
      <x v="1017"/>
      <x v="326"/>
      <x v="277"/>
      <x v="4"/>
      <x v="7"/>
    </i>
    <i>
      <x v="1019"/>
      <x v="331"/>
      <x v="196"/>
      <x v="3"/>
      <x v="25"/>
    </i>
    <i>
      <x v="1028"/>
      <x v="343"/>
      <x v="134"/>
      <x v="3"/>
      <x v="30"/>
    </i>
    <i>
      <x v="1040"/>
      <x v="367"/>
      <x v="103"/>
      <x v="2"/>
      <x v="15"/>
    </i>
    <i>
      <x v="1053"/>
      <x v="384"/>
      <x v="107"/>
      <x v="4"/>
      <x v="12"/>
    </i>
    <i>
      <x v="1064"/>
      <x v="403"/>
      <x v="242"/>
      <x v="2"/>
      <x v="33"/>
    </i>
    <i>
      <x v="1067"/>
      <x v="406"/>
      <x v="141"/>
      <x v="3"/>
      <x v="12"/>
    </i>
    <i>
      <x v="1070"/>
      <x v="410"/>
      <x v="222"/>
      <x v="4"/>
      <x v="6"/>
    </i>
    <i>
      <x v="1083"/>
      <x v="433"/>
      <x v="425"/>
      <x v="4"/>
      <x v="6"/>
    </i>
    <i>
      <x v="1093"/>
      <x v="450"/>
      <x v="62"/>
      <x v="2"/>
      <x v="15"/>
    </i>
    <i>
      <x v="1100"/>
      <x v="462"/>
      <x v="357"/>
      <x v="3"/>
      <x v="14"/>
    </i>
    <i>
      <x v="1109"/>
      <x v="474"/>
      <x v="159"/>
      <x v="3"/>
      <x v="3"/>
    </i>
    <i>
      <x v="1114"/>
      <x v="484"/>
      <x v="310"/>
      <x v="3"/>
      <x v="36"/>
    </i>
    <i>
      <x v="1117"/>
      <x v="487"/>
      <x v="65"/>
      <x v="3"/>
      <x v="31"/>
    </i>
  </rowItems>
  <colItems count="1">
    <i/>
  </colItems>
  <pageFields count="1">
    <pageField fld="14" item="1" hier="-1"/>
  </pageFields>
  <formats count="109">
    <format dxfId="109">
      <pivotArea type="all" dataOnly="0" outline="0" fieldPosition="0"/>
    </format>
    <format dxfId="108">
      <pivotArea field="1" type="button" dataOnly="0" labelOnly="1" outline="0" axis="axisRow" fieldPosition="1"/>
    </format>
    <format dxfId="107">
      <pivotArea field="2" type="button" dataOnly="0" labelOnly="1" outline="0" axis="axisRow" fieldPosition="2"/>
    </format>
    <format dxfId="106">
      <pivotArea field="6" type="button" dataOnly="0" labelOnly="1" outline="0"/>
    </format>
    <format dxfId="105">
      <pivotArea field="7" type="button" dataOnly="0" labelOnly="1" outline="0" axis="axisRow" fieldPosition="3"/>
    </format>
    <format dxfId="104">
      <pivotArea field="5" type="button" dataOnly="0" labelOnly="1" outline="0"/>
    </format>
    <format dxfId="103">
      <pivotArea field="13" type="button" dataOnly="0" labelOnly="1" outline="0" axis="axisRow" fieldPosition="4"/>
    </format>
    <format dxfId="102">
      <pivotArea field="1" type="button" dataOnly="0" labelOnly="1" outline="0" axis="axisRow" fieldPosition="1"/>
    </format>
    <format dxfId="101">
      <pivotArea field="2" type="button" dataOnly="0" labelOnly="1" outline="0" axis="axisRow" fieldPosition="2"/>
    </format>
    <format dxfId="100">
      <pivotArea field="6" type="button" dataOnly="0" labelOnly="1" outline="0"/>
    </format>
    <format dxfId="99">
      <pivotArea field="7" type="button" dataOnly="0" labelOnly="1" outline="0" axis="axisRow" fieldPosition="3"/>
    </format>
    <format dxfId="98">
      <pivotArea field="5" type="button" dataOnly="0" labelOnly="1" outline="0"/>
    </format>
    <format dxfId="97">
      <pivotArea field="13" type="button" dataOnly="0" labelOnly="1" outline="0" axis="axisRow" fieldPosition="4"/>
    </format>
    <format dxfId="96">
      <pivotArea field="1" type="button" dataOnly="0" labelOnly="1" outline="0" axis="axisRow" fieldPosition="1"/>
    </format>
    <format dxfId="95">
      <pivotArea field="2" type="button" dataOnly="0" labelOnly="1" outline="0" axis="axisRow" fieldPosition="2"/>
    </format>
    <format dxfId="94">
      <pivotArea field="6" type="button" dataOnly="0" labelOnly="1" outline="0"/>
    </format>
    <format dxfId="93">
      <pivotArea field="7" type="button" dataOnly="0" labelOnly="1" outline="0" axis="axisRow" fieldPosition="3"/>
    </format>
    <format dxfId="92">
      <pivotArea field="5" type="button" dataOnly="0" labelOnly="1" outline="0"/>
    </format>
    <format dxfId="91">
      <pivotArea field="13" type="button" dataOnly="0" labelOnly="1" outline="0" axis="axisRow" fieldPosition="4"/>
    </format>
    <format dxfId="90">
      <pivotArea field="1" type="button" dataOnly="0" labelOnly="1" outline="0" axis="axisRow" fieldPosition="1"/>
    </format>
    <format dxfId="89">
      <pivotArea field="2" type="button" dataOnly="0" labelOnly="1" outline="0" axis="axisRow" fieldPosition="2"/>
    </format>
    <format dxfId="88">
      <pivotArea field="6" type="button" dataOnly="0" labelOnly="1" outline="0"/>
    </format>
    <format dxfId="87">
      <pivotArea field="7" type="button" dataOnly="0" labelOnly="1" outline="0" axis="axisRow" fieldPosition="3"/>
    </format>
    <format dxfId="86">
      <pivotArea field="5" type="button" dataOnly="0" labelOnly="1" outline="0"/>
    </format>
    <format dxfId="85">
      <pivotArea field="13" type="button" dataOnly="0" labelOnly="1" outline="0" axis="axisRow" fieldPosition="4"/>
    </format>
    <format dxfId="84">
      <pivotArea field="1" type="button" dataOnly="0" labelOnly="1" outline="0" axis="axisRow" fieldPosition="1"/>
    </format>
    <format dxfId="83">
      <pivotArea field="2" type="button" dataOnly="0" labelOnly="1" outline="0" axis="axisRow" fieldPosition="2"/>
    </format>
    <format dxfId="82">
      <pivotArea field="6" type="button" dataOnly="0" labelOnly="1" outline="0"/>
    </format>
    <format dxfId="81">
      <pivotArea field="7" type="button" dataOnly="0" labelOnly="1" outline="0" axis="axisRow" fieldPosition="3"/>
    </format>
    <format dxfId="80">
      <pivotArea field="5" type="button" dataOnly="0" labelOnly="1" outline="0"/>
    </format>
    <format dxfId="79">
      <pivotArea field="13" type="button" dataOnly="0" labelOnly="1" outline="0" axis="axisRow" fieldPosition="4"/>
    </format>
    <format dxfId="78">
      <pivotArea type="all" dataOnly="0" outline="0" fieldPosition="0"/>
    </format>
    <format dxfId="77">
      <pivotArea dataOnly="0" labelOnly="1" outline="0" fieldPosition="0">
        <references count="1">
          <reference field="1" count="50">
            <x v="15"/>
            <x v="18"/>
            <x v="22"/>
            <x v="30"/>
            <x v="35"/>
            <x v="46"/>
            <x v="59"/>
            <x v="66"/>
            <x v="67"/>
            <x v="70"/>
            <x v="89"/>
            <x v="92"/>
            <x v="104"/>
            <x v="116"/>
            <x v="126"/>
            <x v="133"/>
            <x v="135"/>
            <x v="136"/>
            <x v="142"/>
            <x v="145"/>
            <x v="147"/>
            <x v="166"/>
            <x v="178"/>
            <x v="180"/>
            <x v="190"/>
            <x v="192"/>
            <x v="202"/>
            <x v="207"/>
            <x v="216"/>
            <x v="218"/>
            <x v="221"/>
            <x v="243"/>
            <x v="244"/>
            <x v="250"/>
            <x v="268"/>
            <x v="285"/>
            <x v="294"/>
            <x v="304"/>
            <x v="324"/>
            <x v="326"/>
            <x v="331"/>
            <x v="338"/>
            <x v="343"/>
            <x v="345"/>
            <x v="367"/>
            <x v="384"/>
            <x v="398"/>
            <x v="403"/>
            <x v="406"/>
            <x v="410"/>
          </reference>
        </references>
      </pivotArea>
    </format>
    <format dxfId="76">
      <pivotArea dataOnly="0" labelOnly="1" outline="0" fieldPosition="0">
        <references count="1">
          <reference field="1" count="8">
            <x v="428"/>
            <x v="433"/>
            <x v="447"/>
            <x v="450"/>
            <x v="452"/>
            <x v="462"/>
            <x v="474"/>
            <x v="487"/>
          </reference>
        </references>
      </pivotArea>
    </format>
    <format dxfId="75">
      <pivotArea dataOnly="0" labelOnly="1" outline="0" fieldPosition="0">
        <references count="2">
          <reference field="1" count="1" selected="0">
            <x v="15"/>
          </reference>
          <reference field="2" count="1">
            <x v="137"/>
          </reference>
        </references>
      </pivotArea>
    </format>
    <format dxfId="74">
      <pivotArea dataOnly="0" labelOnly="1" outline="0" fieldPosition="0">
        <references count="2">
          <reference field="1" count="1" selected="0">
            <x v="18"/>
          </reference>
          <reference field="2" count="1">
            <x v="206"/>
          </reference>
        </references>
      </pivotArea>
    </format>
    <format dxfId="73">
      <pivotArea dataOnly="0" labelOnly="1" outline="0" fieldPosition="0">
        <references count="2">
          <reference field="1" count="1" selected="0">
            <x v="22"/>
          </reference>
          <reference field="2" count="1">
            <x v="155"/>
          </reference>
        </references>
      </pivotArea>
    </format>
    <format dxfId="72">
      <pivotArea dataOnly="0" labelOnly="1" outline="0" fieldPosition="0">
        <references count="2">
          <reference field="1" count="1" selected="0">
            <x v="30"/>
          </reference>
          <reference field="2" count="1">
            <x v="109"/>
          </reference>
        </references>
      </pivotArea>
    </format>
    <format dxfId="71">
      <pivotArea dataOnly="0" labelOnly="1" outline="0" fieldPosition="0">
        <references count="2">
          <reference field="1" count="1" selected="0">
            <x v="35"/>
          </reference>
          <reference field="2" count="1">
            <x v="249"/>
          </reference>
        </references>
      </pivotArea>
    </format>
    <format dxfId="70">
      <pivotArea dataOnly="0" labelOnly="1" outline="0" fieldPosition="0">
        <references count="2">
          <reference field="1" count="1" selected="0">
            <x v="46"/>
          </reference>
          <reference field="2" count="1">
            <x v="275"/>
          </reference>
        </references>
      </pivotArea>
    </format>
    <format dxfId="69">
      <pivotArea dataOnly="0" labelOnly="1" outline="0" fieldPosition="0">
        <references count="2">
          <reference field="1" count="1" selected="0">
            <x v="59"/>
          </reference>
          <reference field="2" count="1">
            <x v="123"/>
          </reference>
        </references>
      </pivotArea>
    </format>
    <format dxfId="68">
      <pivotArea dataOnly="0" labelOnly="1" outline="0" fieldPosition="0">
        <references count="2">
          <reference field="1" count="1" selected="0">
            <x v="66"/>
          </reference>
          <reference field="2" count="1">
            <x v="238"/>
          </reference>
        </references>
      </pivotArea>
    </format>
    <format dxfId="67">
      <pivotArea dataOnly="0" labelOnly="1" outline="0" fieldPosition="0">
        <references count="2">
          <reference field="1" count="1" selected="0">
            <x v="67"/>
          </reference>
          <reference field="2" count="1">
            <x v="49"/>
          </reference>
        </references>
      </pivotArea>
    </format>
    <format dxfId="66">
      <pivotArea dataOnly="0" labelOnly="1" outline="0" fieldPosition="0">
        <references count="2">
          <reference field="1" count="1" selected="0">
            <x v="70"/>
          </reference>
          <reference field="2" count="1">
            <x v="105"/>
          </reference>
        </references>
      </pivotArea>
    </format>
    <format dxfId="65">
      <pivotArea dataOnly="0" labelOnly="1" outline="0" fieldPosition="0">
        <references count="2">
          <reference field="1" count="1" selected="0">
            <x v="89"/>
          </reference>
          <reference field="2" count="1">
            <x v="69"/>
          </reference>
        </references>
      </pivotArea>
    </format>
    <format dxfId="64">
      <pivotArea dataOnly="0" labelOnly="1" outline="0" fieldPosition="0">
        <references count="2">
          <reference field="1" count="1" selected="0">
            <x v="92"/>
          </reference>
          <reference field="2" count="1">
            <x v="22"/>
          </reference>
        </references>
      </pivotArea>
    </format>
    <format dxfId="63">
      <pivotArea dataOnly="0" labelOnly="1" outline="0" fieldPosition="0">
        <references count="2">
          <reference field="1" count="1" selected="0">
            <x v="104"/>
          </reference>
          <reference field="2" count="1">
            <x v="131"/>
          </reference>
        </references>
      </pivotArea>
    </format>
    <format dxfId="62">
      <pivotArea dataOnly="0" labelOnly="1" outline="0" fieldPosition="0">
        <references count="2">
          <reference field="1" count="1" selected="0">
            <x v="116"/>
          </reference>
          <reference field="2" count="1">
            <x v="76"/>
          </reference>
        </references>
      </pivotArea>
    </format>
    <format dxfId="61">
      <pivotArea dataOnly="0" labelOnly="1" outline="0" fieldPosition="0">
        <references count="2">
          <reference field="1" count="1" selected="0">
            <x v="126"/>
          </reference>
          <reference field="2" count="1">
            <x v="110"/>
          </reference>
        </references>
      </pivotArea>
    </format>
    <format dxfId="60">
      <pivotArea dataOnly="0" labelOnly="1" outline="0" fieldPosition="0">
        <references count="2">
          <reference field="1" count="1" selected="0">
            <x v="133"/>
          </reference>
          <reference field="2" count="1">
            <x v="57"/>
          </reference>
        </references>
      </pivotArea>
    </format>
    <format dxfId="59">
      <pivotArea dataOnly="0" labelOnly="1" outline="0" fieldPosition="0">
        <references count="2">
          <reference field="1" count="1" selected="0">
            <x v="135"/>
          </reference>
          <reference field="2" count="1">
            <x v="281"/>
          </reference>
        </references>
      </pivotArea>
    </format>
    <format dxfId="58">
      <pivotArea dataOnly="0" labelOnly="1" outline="0" fieldPosition="0">
        <references count="2">
          <reference field="1" count="1" selected="0">
            <x v="136"/>
          </reference>
          <reference field="2" count="1">
            <x v="195"/>
          </reference>
        </references>
      </pivotArea>
    </format>
    <format dxfId="57">
      <pivotArea dataOnly="0" labelOnly="1" outline="0" fieldPosition="0">
        <references count="2">
          <reference field="1" count="1" selected="0">
            <x v="142"/>
          </reference>
          <reference field="2" count="1">
            <x v="405"/>
          </reference>
        </references>
      </pivotArea>
    </format>
    <format dxfId="56">
      <pivotArea dataOnly="0" labelOnly="1" outline="0" fieldPosition="0">
        <references count="2">
          <reference field="1" count="1" selected="0">
            <x v="145"/>
          </reference>
          <reference field="2" count="1">
            <x v="42"/>
          </reference>
        </references>
      </pivotArea>
    </format>
    <format dxfId="55">
      <pivotArea dataOnly="0" labelOnly="1" outline="0" fieldPosition="0">
        <references count="2">
          <reference field="1" count="1" selected="0">
            <x v="147"/>
          </reference>
          <reference field="2" count="1">
            <x v="54"/>
          </reference>
        </references>
      </pivotArea>
    </format>
    <format dxfId="54">
      <pivotArea dataOnly="0" labelOnly="1" outline="0" fieldPosition="0">
        <references count="2">
          <reference field="1" count="1" selected="0">
            <x v="166"/>
          </reference>
          <reference field="2" count="1">
            <x v="153"/>
          </reference>
        </references>
      </pivotArea>
    </format>
    <format dxfId="53">
      <pivotArea dataOnly="0" labelOnly="1" outline="0" fieldPosition="0">
        <references count="2">
          <reference field="1" count="1" selected="0">
            <x v="178"/>
          </reference>
          <reference field="2" count="2">
            <x v="104"/>
            <x v="361"/>
          </reference>
        </references>
      </pivotArea>
    </format>
    <format dxfId="52">
      <pivotArea dataOnly="0" labelOnly="1" outline="0" fieldPosition="0">
        <references count="2">
          <reference field="1" count="1" selected="0">
            <x v="180"/>
          </reference>
          <reference field="2" count="1">
            <x v="322"/>
          </reference>
        </references>
      </pivotArea>
    </format>
    <format dxfId="51">
      <pivotArea dataOnly="0" labelOnly="1" outline="0" fieldPosition="0">
        <references count="2">
          <reference field="1" count="1" selected="0">
            <x v="190"/>
          </reference>
          <reference field="2" count="1">
            <x v="398"/>
          </reference>
        </references>
      </pivotArea>
    </format>
    <format dxfId="50">
      <pivotArea dataOnly="0" labelOnly="1" outline="0" fieldPosition="0">
        <references count="2">
          <reference field="1" count="1" selected="0">
            <x v="192"/>
          </reference>
          <reference field="2" count="1">
            <x v="138"/>
          </reference>
        </references>
      </pivotArea>
    </format>
    <format dxfId="49">
      <pivotArea dataOnly="0" labelOnly="1" outline="0" fieldPosition="0">
        <references count="2">
          <reference field="1" count="1" selected="0">
            <x v="202"/>
          </reference>
          <reference field="2" count="1">
            <x v="94"/>
          </reference>
        </references>
      </pivotArea>
    </format>
    <format dxfId="48">
      <pivotArea dataOnly="0" labelOnly="1" outline="0" fieldPosition="0">
        <references count="2">
          <reference field="1" count="1" selected="0">
            <x v="207"/>
          </reference>
          <reference field="2" count="1">
            <x v="98"/>
          </reference>
        </references>
      </pivotArea>
    </format>
    <format dxfId="47">
      <pivotArea dataOnly="0" labelOnly="1" outline="0" fieldPosition="0">
        <references count="2">
          <reference field="1" count="1" selected="0">
            <x v="216"/>
          </reference>
          <reference field="2" count="1">
            <x v="411"/>
          </reference>
        </references>
      </pivotArea>
    </format>
    <format dxfId="46">
      <pivotArea dataOnly="0" labelOnly="1" outline="0" fieldPosition="0">
        <references count="2">
          <reference field="1" count="1" selected="0">
            <x v="218"/>
          </reference>
          <reference field="2" count="1">
            <x v="427"/>
          </reference>
        </references>
      </pivotArea>
    </format>
    <format dxfId="45">
      <pivotArea dataOnly="0" labelOnly="1" outline="0" fieldPosition="0">
        <references count="2">
          <reference field="1" count="1" selected="0">
            <x v="221"/>
          </reference>
          <reference field="2" count="1">
            <x v="136"/>
          </reference>
        </references>
      </pivotArea>
    </format>
    <format dxfId="44">
      <pivotArea dataOnly="0" labelOnly="1" outline="0" fieldPosition="0">
        <references count="2">
          <reference field="1" count="1" selected="0">
            <x v="243"/>
          </reference>
          <reference field="2" count="1">
            <x v="286"/>
          </reference>
        </references>
      </pivotArea>
    </format>
    <format dxfId="43">
      <pivotArea dataOnly="0" labelOnly="1" outline="0" fieldPosition="0">
        <references count="2">
          <reference field="1" count="1" selected="0">
            <x v="244"/>
          </reference>
          <reference field="2" count="1">
            <x v="222"/>
          </reference>
        </references>
      </pivotArea>
    </format>
    <format dxfId="42">
      <pivotArea dataOnly="0" labelOnly="1" outline="0" fieldPosition="0">
        <references count="2">
          <reference field="1" count="1" selected="0">
            <x v="250"/>
          </reference>
          <reference field="2" count="1">
            <x v="266"/>
          </reference>
        </references>
      </pivotArea>
    </format>
    <format dxfId="41">
      <pivotArea dataOnly="0" labelOnly="1" outline="0" fieldPosition="0">
        <references count="2">
          <reference field="1" count="1" selected="0">
            <x v="268"/>
          </reference>
          <reference field="2" count="1">
            <x v="314"/>
          </reference>
        </references>
      </pivotArea>
    </format>
    <format dxfId="40">
      <pivotArea dataOnly="0" labelOnly="1" outline="0" fieldPosition="0">
        <references count="2">
          <reference field="1" count="1" selected="0">
            <x v="285"/>
          </reference>
          <reference field="2" count="1">
            <x v="51"/>
          </reference>
        </references>
      </pivotArea>
    </format>
    <format dxfId="39">
      <pivotArea dataOnly="0" labelOnly="1" outline="0" fieldPosition="0">
        <references count="2">
          <reference field="1" count="1" selected="0">
            <x v="294"/>
          </reference>
          <reference field="2" count="1">
            <x v="262"/>
          </reference>
        </references>
      </pivotArea>
    </format>
    <format dxfId="38">
      <pivotArea dataOnly="0" labelOnly="1" outline="0" fieldPosition="0">
        <references count="2">
          <reference field="1" count="1" selected="0">
            <x v="304"/>
          </reference>
          <reference field="2" count="1">
            <x v="124"/>
          </reference>
        </references>
      </pivotArea>
    </format>
    <format dxfId="37">
      <pivotArea dataOnly="0" labelOnly="1" outline="0" fieldPosition="0">
        <references count="2">
          <reference field="1" count="1" selected="0">
            <x v="324"/>
          </reference>
          <reference field="2" count="1">
            <x v="178"/>
          </reference>
        </references>
      </pivotArea>
    </format>
    <format dxfId="36">
      <pivotArea dataOnly="0" labelOnly="1" outline="0" fieldPosition="0">
        <references count="2">
          <reference field="1" count="1" selected="0">
            <x v="326"/>
          </reference>
          <reference field="2" count="1">
            <x v="277"/>
          </reference>
        </references>
      </pivotArea>
    </format>
    <format dxfId="35">
      <pivotArea dataOnly="0" labelOnly="1" outline="0" fieldPosition="0">
        <references count="2">
          <reference field="1" count="1" selected="0">
            <x v="331"/>
          </reference>
          <reference field="2" count="1">
            <x v="196"/>
          </reference>
        </references>
      </pivotArea>
    </format>
    <format dxfId="34">
      <pivotArea dataOnly="0" labelOnly="1" outline="0" fieldPosition="0">
        <references count="2">
          <reference field="1" count="1" selected="0">
            <x v="338"/>
          </reference>
          <reference field="2" count="1">
            <x v="293"/>
          </reference>
        </references>
      </pivotArea>
    </format>
    <format dxfId="33">
      <pivotArea dataOnly="0" labelOnly="1" outline="0" fieldPosition="0">
        <references count="2">
          <reference field="1" count="1" selected="0">
            <x v="343"/>
          </reference>
          <reference field="2" count="1">
            <x v="134"/>
          </reference>
        </references>
      </pivotArea>
    </format>
    <format dxfId="32">
      <pivotArea dataOnly="0" labelOnly="1" outline="0" fieldPosition="0">
        <references count="2">
          <reference field="1" count="1" selected="0">
            <x v="345"/>
          </reference>
          <reference field="2" count="1">
            <x v="27"/>
          </reference>
        </references>
      </pivotArea>
    </format>
    <format dxfId="31">
      <pivotArea dataOnly="0" labelOnly="1" outline="0" fieldPosition="0">
        <references count="2">
          <reference field="1" count="1" selected="0">
            <x v="367"/>
          </reference>
          <reference field="2" count="1">
            <x v="103"/>
          </reference>
        </references>
      </pivotArea>
    </format>
    <format dxfId="30">
      <pivotArea dataOnly="0" labelOnly="1" outline="0" fieldPosition="0">
        <references count="2">
          <reference field="1" count="1" selected="0">
            <x v="384"/>
          </reference>
          <reference field="2" count="1">
            <x v="107"/>
          </reference>
        </references>
      </pivotArea>
    </format>
    <format dxfId="29">
      <pivotArea dataOnly="0" labelOnly="1" outline="0" fieldPosition="0">
        <references count="2">
          <reference field="1" count="1" selected="0">
            <x v="398"/>
          </reference>
          <reference field="2" count="1">
            <x v="251"/>
          </reference>
        </references>
      </pivotArea>
    </format>
    <format dxfId="28">
      <pivotArea dataOnly="0" labelOnly="1" outline="0" fieldPosition="0">
        <references count="2">
          <reference field="1" count="1" selected="0">
            <x v="403"/>
          </reference>
          <reference field="2" count="1">
            <x v="242"/>
          </reference>
        </references>
      </pivotArea>
    </format>
    <format dxfId="27">
      <pivotArea dataOnly="0" labelOnly="1" outline="0" fieldPosition="0">
        <references count="2">
          <reference field="1" count="1" selected="0">
            <x v="406"/>
          </reference>
          <reference field="2" count="1">
            <x v="141"/>
          </reference>
        </references>
      </pivotArea>
    </format>
    <format dxfId="26">
      <pivotArea dataOnly="0" labelOnly="1" outline="0" fieldPosition="0">
        <references count="2">
          <reference field="1" count="1" selected="0">
            <x v="410"/>
          </reference>
          <reference field="2" count="1">
            <x v="222"/>
          </reference>
        </references>
      </pivotArea>
    </format>
    <format dxfId="25">
      <pivotArea dataOnly="0" labelOnly="1" outline="0" fieldPosition="0">
        <references count="2">
          <reference field="1" count="1" selected="0">
            <x v="428"/>
          </reference>
          <reference field="2" count="1">
            <x v="292"/>
          </reference>
        </references>
      </pivotArea>
    </format>
    <format dxfId="24">
      <pivotArea dataOnly="0" labelOnly="1" outline="0" fieldPosition="0">
        <references count="2">
          <reference field="1" count="1" selected="0">
            <x v="433"/>
          </reference>
          <reference field="2" count="1">
            <x v="425"/>
          </reference>
        </references>
      </pivotArea>
    </format>
    <format dxfId="23">
      <pivotArea dataOnly="0" labelOnly="1" outline="0" fieldPosition="0">
        <references count="2">
          <reference field="1" count="1" selected="0">
            <x v="447"/>
          </reference>
          <reference field="2" count="1">
            <x v="128"/>
          </reference>
        </references>
      </pivotArea>
    </format>
    <format dxfId="22">
      <pivotArea dataOnly="0" labelOnly="1" outline="0" fieldPosition="0">
        <references count="2">
          <reference field="1" count="1" selected="0">
            <x v="450"/>
          </reference>
          <reference field="2" count="1">
            <x v="62"/>
          </reference>
        </references>
      </pivotArea>
    </format>
    <format dxfId="21">
      <pivotArea dataOnly="0" labelOnly="1" outline="0" fieldPosition="0">
        <references count="2">
          <reference field="1" count="1" selected="0">
            <x v="452"/>
          </reference>
          <reference field="2" count="1">
            <x v="55"/>
          </reference>
        </references>
      </pivotArea>
    </format>
    <format dxfId="20">
      <pivotArea dataOnly="0" labelOnly="1" outline="0" fieldPosition="0">
        <references count="2">
          <reference field="1" count="1" selected="0">
            <x v="462"/>
          </reference>
          <reference field="2" count="1">
            <x v="357"/>
          </reference>
        </references>
      </pivotArea>
    </format>
    <format dxfId="19">
      <pivotArea dataOnly="0" labelOnly="1" outline="0" fieldPosition="0">
        <references count="2">
          <reference field="1" count="1" selected="0">
            <x v="474"/>
          </reference>
          <reference field="2" count="1">
            <x v="159"/>
          </reference>
        </references>
      </pivotArea>
    </format>
    <format dxfId="18">
      <pivotArea dataOnly="0" labelOnly="1" outline="0" fieldPosition="0">
        <references count="2">
          <reference field="1" count="1" selected="0">
            <x v="487"/>
          </reference>
          <reference field="2" count="1">
            <x v="65"/>
          </reference>
        </references>
      </pivotArea>
    </format>
    <format dxfId="17">
      <pivotArea field="1" type="button" dataOnly="0" labelOnly="1" outline="0" axis="axisRow" fieldPosition="1"/>
    </format>
    <format dxfId="16">
      <pivotArea field="2" type="button" dataOnly="0" labelOnly="1" outline="0" axis="axisRow" fieldPosition="2"/>
    </format>
    <format dxfId="15">
      <pivotArea field="6" type="button" dataOnly="0" labelOnly="1" outline="0"/>
    </format>
    <format dxfId="14">
      <pivotArea field="7" type="button" dataOnly="0" labelOnly="1" outline="0" axis="axisRow" fieldPosition="3"/>
    </format>
    <format dxfId="13">
      <pivotArea field="5" type="button" dataOnly="0" labelOnly="1" outline="0"/>
    </format>
    <format dxfId="12">
      <pivotArea field="13" type="button" dataOnly="0" labelOnly="1" outline="0" axis="axisRow" fieldPosition="4"/>
    </format>
    <format dxfId="11">
      <pivotArea field="0" type="button" dataOnly="0" labelOnly="1" outline="0" axis="axisRow" fieldPosition="0"/>
    </format>
    <format dxfId="10">
      <pivotArea field="0" type="button" dataOnly="0" labelOnly="1" outline="0" axis="axisRow" fieldPosition="0"/>
    </format>
    <format dxfId="9">
      <pivotArea field="1" type="button" dataOnly="0" labelOnly="1" outline="0" axis="axisRow" fieldPosition="1"/>
    </format>
    <format dxfId="8">
      <pivotArea field="2" type="button" dataOnly="0" labelOnly="1" outline="0" axis="axisRow" fieldPosition="2"/>
    </format>
    <format dxfId="7">
      <pivotArea field="7" type="button" dataOnly="0" labelOnly="1" outline="0" axis="axisRow" fieldPosition="3"/>
    </format>
    <format dxfId="6">
      <pivotArea field="13" type="button" dataOnly="0" labelOnly="1" outline="0" axis="axisRow" fieldPosition="4"/>
    </format>
    <format dxfId="5">
      <pivotArea field="0" type="button" dataOnly="0" labelOnly="1" outline="0" axis="axisRow" fieldPosition="0"/>
    </format>
    <format dxfId="4">
      <pivotArea field="1" type="button" dataOnly="0" labelOnly="1" outline="0" axis="axisRow" fieldPosition="1"/>
    </format>
    <format dxfId="3">
      <pivotArea field="2" type="button" dataOnly="0" labelOnly="1" outline="0" axis="axisRow" fieldPosition="2"/>
    </format>
    <format dxfId="2">
      <pivotArea field="7" type="button" dataOnly="0" labelOnly="1" outline="0" axis="axisRow" fieldPosition="3"/>
    </format>
    <format dxfId="1">
      <pivotArea field="13" type="button" dataOnly="0" labelOnly="1" outline="0" axis="axisRow" fieldPosition="4"/>
    </format>
  </formats>
  <pivotTableStyleInfo name="PivotStyleMedium6"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16E953EE-9864-4E5B-A653-9DFFD7A68132}" name="TCD_Liste_collabs_visite_sous_15_jrs" cacheId="14" applyNumberFormats="0" applyBorderFormats="0" applyFontFormats="0" applyPatternFormats="0" applyAlignmentFormats="0" applyWidthHeightFormats="1" dataCaption="Valeurs" updatedVersion="7" minRefreshableVersion="3" showDrill="0" showDataTips="0" rowGrandTotals="0" colGrandTotals="0" itemPrintTitles="1" createdVersion="7" indent="0" compact="0" compactData="0" multipleFieldFilters="0" customListSort="0">
  <location ref="T12:X28" firstHeaderRow="1" firstDataRow="1" firstDataCol="5" rowPageCount="1" colPageCount="1"/>
  <pivotFields count="17">
    <pivotField axis="axisRow" compact="0" outline="0" showAll="0" defaultSubtotal="0">
      <items count="1118">
        <item m="1" x="564"/>
        <item m="1" x="1096"/>
        <item m="1" x="1018"/>
        <item m="1" x="940"/>
        <item m="1" x="929"/>
        <item m="1" x="921"/>
        <item m="1" x="910"/>
        <item m="1" x="899"/>
        <item m="1" x="878"/>
        <item m="1" x="866"/>
        <item m="1" x="855"/>
        <item m="1" x="844"/>
        <item m="1" x="521"/>
        <item m="1" x="820"/>
        <item m="1" x="799"/>
        <item m="1" x="1098"/>
        <item m="1" x="775"/>
        <item m="1" x="762"/>
        <item m="1" x="930"/>
        <item m="1" x="1079"/>
        <item m="1" x="1068"/>
        <item m="1" x="1056"/>
        <item m="1" x="591"/>
        <item m="1" x="725"/>
        <item m="1" x="890"/>
        <item m="1" x="1038"/>
        <item m="1" x="575"/>
        <item m="1" x="714"/>
        <item m="1" x="879"/>
        <item m="1" x="565"/>
        <item m="1" x="704"/>
        <item m="1" x="867"/>
        <item m="1" x="1019"/>
        <item m="1" x="693"/>
        <item m="1" x="856"/>
        <item m="1" x="1007"/>
        <item m="1" x="544"/>
        <item m="1" x="685"/>
        <item m="1" x="846"/>
        <item m="1" x="996"/>
        <item m="1" x="673"/>
        <item m="1" x="749"/>
        <item m="1" x="1063"/>
        <item m="1" x="663"/>
        <item m="1" x="739"/>
        <item m="1" x="903"/>
        <item m="1" x="976"/>
        <item m="1" x="511"/>
        <item m="1" x="651"/>
        <item m="1" x="727"/>
        <item m="1" x="809"/>
        <item m="1" x="968"/>
        <item m="1" x="1040"/>
        <item m="1" x="501"/>
        <item m="1" x="643"/>
        <item m="1" x="717"/>
        <item m="1" x="800"/>
        <item m="1" x="882"/>
        <item m="1" x="959"/>
        <item m="1" x="1030"/>
        <item m="1" x="569"/>
        <item m="1" x="634"/>
        <item m="1" x="707"/>
        <item m="1" x="870"/>
        <item m="1" x="950"/>
        <item m="1" x="1022"/>
        <item m="1" x="1099"/>
        <item m="1" x="556"/>
        <item m="1" x="625"/>
        <item m="1" x="697"/>
        <item m="1" x="858"/>
        <item m="1" x="1010"/>
        <item m="1" x="546"/>
        <item m="1" x="763"/>
        <item m="1" x="931"/>
        <item m="1" x="999"/>
        <item m="1" x="1080"/>
        <item m="1" x="537"/>
        <item m="1" x="796"/>
        <item m="1" x="837"/>
        <item m="1" x="957"/>
        <item m="1" x="1069"/>
        <item m="1" x="1109"/>
        <item m="1" x="527"/>
        <item m="1" x="567"/>
        <item m="1" x="600"/>
        <item m="1" x="632"/>
        <item m="1" x="668"/>
        <item m="1" x="706"/>
        <item m="1" x="786"/>
        <item m="1" x="828"/>
        <item m="1" x="869"/>
        <item m="1" x="911"/>
        <item m="1" x="948"/>
        <item m="1" x="983"/>
        <item m="1" x="1057"/>
        <item m="1" x="1095"/>
        <item m="1" x="518"/>
        <item m="1" x="592"/>
        <item m="1" x="658"/>
        <item m="1" x="695"/>
        <item m="1" x="736"/>
        <item m="1" x="773"/>
        <item m="1" x="857"/>
        <item m="1" x="900"/>
        <item m="1" x="975"/>
        <item m="1" x="1009"/>
        <item m="1" x="1048"/>
        <item m="1" x="1087"/>
        <item m="1" x="509"/>
        <item m="1" x="650"/>
        <item m="1" x="686"/>
        <item m="1" x="761"/>
        <item m="1" x="928"/>
        <item m="1" x="966"/>
        <item m="1" x="998"/>
        <item m="1" x="1039"/>
        <item m="1" x="1078"/>
        <item m="1" x="1117"/>
        <item m="1" x="536"/>
        <item m="1" x="677"/>
        <item m="1" x="715"/>
        <item m="1" x="836"/>
        <item m="1" x="880"/>
        <item m="1" x="920"/>
        <item m="1" x="1067"/>
        <item m="1" x="1108"/>
        <item m="1" x="526"/>
        <item m="1" x="566"/>
        <item m="1" x="599"/>
        <item m="1" x="631"/>
        <item m="1" x="667"/>
        <item m="1" x="705"/>
        <item m="1" x="744"/>
        <item m="1" x="785"/>
        <item m="1" x="827"/>
        <item m="1" x="868"/>
        <item m="1" x="909"/>
        <item m="1" x="947"/>
        <item m="1" x="1020"/>
        <item m="1" x="1055"/>
        <item m="1" x="517"/>
        <item m="1" x="554"/>
        <item m="1" x="590"/>
        <item m="1" x="623"/>
        <item m="1" x="657"/>
        <item m="1" x="694"/>
        <item m="1" x="735"/>
        <item m="1" x="772"/>
        <item m="1" x="817"/>
        <item m="1" x="939"/>
        <item m="1" x="974"/>
        <item m="1" x="1008"/>
        <item m="1" x="1047"/>
        <item m="1" x="508"/>
        <item m="1" x="545"/>
        <item m="1" x="583"/>
        <item m="1" x="649"/>
        <item m="1" x="724"/>
        <item m="1" x="889"/>
        <item m="1" x="965"/>
        <item m="1" x="1037"/>
        <item m="1" x="1077"/>
        <item m="1" x="535"/>
        <item m="1" x="553"/>
        <item m="1" x="589"/>
        <item m="1" x="607"/>
        <item m="1" x="622"/>
        <item m="1" x="641"/>
        <item m="1" x="656"/>
        <item m="1" x="675"/>
        <item m="1" x="712"/>
        <item m="1" x="733"/>
        <item m="1" x="751"/>
        <item m="1" x="814"/>
        <item m="1" x="833"/>
        <item m="1" x="917"/>
        <item m="1" x="987"/>
        <item m="1" x="1027"/>
        <item m="1" x="1105"/>
        <item m="1" x="505"/>
        <item m="1" x="561"/>
        <item m="1" x="580"/>
        <item m="1" x="596"/>
        <item m="1" x="628"/>
        <item m="1" x="646"/>
        <item m="1" x="681"/>
        <item m="1" x="780"/>
        <item m="1" x="803"/>
        <item m="1" x="822"/>
        <item m="1" x="841"/>
        <item m="1" x="884"/>
        <item m="1" x="978"/>
        <item m="1" x="992"/>
        <item m="1" x="1013"/>
        <item m="1" x="1032"/>
        <item m="1" x="1072"/>
        <item m="1" x="1090"/>
        <item m="1" x="1112"/>
        <item m="1" x="512"/>
        <item m="1" x="530"/>
        <item m="1" x="548"/>
        <item m="1" x="584"/>
        <item m="1" x="617"/>
        <item m="1" x="636"/>
        <item m="1" x="669"/>
        <item m="1" x="728"/>
        <item m="1" x="745"/>
        <item m="1" x="765"/>
        <item m="1" x="789"/>
        <item m="1" x="810"/>
        <item m="1" x="849"/>
        <item m="1" x="872"/>
        <item m="1" x="893"/>
        <item m="1" x="913"/>
        <item m="1" x="1041"/>
        <item m="1" x="1060"/>
        <item m="1" x="1101"/>
        <item m="1" x="502"/>
        <item m="1" x="520"/>
        <item m="1" x="558"/>
        <item m="1" x="610"/>
        <item m="1" x="661"/>
        <item m="1" x="678"/>
        <item m="1" x="718"/>
        <item m="1" x="737"/>
        <item m="1" x="777"/>
        <item m="1" x="819"/>
        <item m="1" x="839"/>
        <item m="1" x="860"/>
        <item m="1" x="902"/>
        <item m="1" x="1011"/>
        <item m="1" x="1110"/>
        <item m="1" x="529"/>
        <item m="1" x="570"/>
        <item m="1" x="602"/>
        <item m="1" x="616"/>
        <item m="1" x="635"/>
        <item m="1" x="788"/>
        <item m="1" x="808"/>
        <item m="1" x="829"/>
        <item m="1" x="871"/>
        <item m="1" x="892"/>
        <item m="1" x="912"/>
        <item m="1" x="933"/>
        <item m="1" x="951"/>
        <item m="1" x="1001"/>
        <item m="1" x="1023"/>
        <item m="1" x="1059"/>
        <item m="1" x="1100"/>
        <item m="1" x="519"/>
        <item m="1" x="539"/>
        <item m="1" x="557"/>
        <item m="1" x="577"/>
        <item m="1" x="609"/>
        <item m="1" x="642"/>
        <item m="1" x="660"/>
        <item m="1" x="698"/>
        <item m="1" x="716"/>
        <item m="1" x="754"/>
        <item m="1" x="776"/>
        <item m="1" x="798"/>
        <item m="1" x="818"/>
        <item m="1" x="859"/>
        <item m="1" x="881"/>
        <item m="1" x="901"/>
        <item m="1" x="922"/>
        <item m="1" x="941"/>
        <item m="1" x="958"/>
        <item m="1" x="990"/>
        <item m="1" x="1049"/>
        <item m="1" x="1070"/>
        <item m="1" x="1088"/>
        <item m="1" x="510"/>
        <item m="1" x="528"/>
        <item m="1" x="547"/>
        <item m="1" x="568"/>
        <item m="1" x="601"/>
        <item m="1" x="615"/>
        <item m="1" x="633"/>
        <item m="1" x="687"/>
        <item m="1" x="726"/>
        <item m="1" x="764"/>
        <item m="1" x="787"/>
        <item m="1" x="848"/>
        <item m="1" x="891"/>
        <item m="1" x="932"/>
        <item m="1" x="949"/>
        <item m="1" x="967"/>
        <item m="1" x="1000"/>
        <item m="1" x="1021"/>
        <item m="1" x="1058"/>
        <item m="1" x="1081"/>
        <item m="1" x="1097"/>
        <item m="1" x="500"/>
        <item m="1" x="538"/>
        <item m="1" x="555"/>
        <item m="1" x="576"/>
        <item m="1" x="593"/>
        <item m="1" x="608"/>
        <item m="1" x="624"/>
        <item m="1" x="659"/>
        <item m="1" x="696"/>
        <item m="1" x="753"/>
        <item m="1" x="774"/>
        <item m="1" x="797"/>
        <item m="1" x="838"/>
        <item m="1" x="760"/>
        <item m="1" x="771"/>
        <item m="1" x="784"/>
        <item m="1" x="795"/>
        <item m="1" x="807"/>
        <item m="1" x="816"/>
        <item m="1" x="826"/>
        <item m="1" x="835"/>
        <item m="1" x="847"/>
        <item m="1" x="854"/>
        <item m="1" x="865"/>
        <item m="1" x="877"/>
        <item m="1" x="888"/>
        <item m="1" x="898"/>
        <item m="1" x="908"/>
        <item m="1" x="919"/>
        <item m="1" x="927"/>
        <item m="1" x="938"/>
        <item m="1" x="946"/>
        <item m="1" x="956"/>
        <item m="1" x="964"/>
        <item m="1" x="973"/>
        <item m="1" x="982"/>
        <item m="1" x="989"/>
        <item m="1" x="676"/>
        <item m="1" x="997"/>
        <item m="1" x="684"/>
        <item m="1" x="1006"/>
        <item m="1" x="692"/>
        <item m="1" x="1017"/>
        <item m="1" x="703"/>
        <item m="1" x="1029"/>
        <item m="1" x="713"/>
        <item m="1" x="1036"/>
        <item m="1" x="723"/>
        <item m="1" x="1046"/>
        <item m="1" x="734"/>
        <item m="1" x="1054"/>
        <item m="1" x="743"/>
        <item m="1" x="1066"/>
        <item m="1" x="752"/>
        <item m="1" x="1076"/>
        <item m="1" x="759"/>
        <item m="1" x="1086"/>
        <item m="1" x="770"/>
        <item m="1" x="1094"/>
        <item m="1" x="783"/>
        <item m="1" x="1107"/>
        <item m="1" x="794"/>
        <item m="1" x="1116"/>
        <item m="1" x="806"/>
        <item m="1" x="507"/>
        <item m="1" x="815"/>
        <item m="1" x="516"/>
        <item m="1" x="825"/>
        <item m="1" x="525"/>
        <item m="1" x="834"/>
        <item m="1" x="534"/>
        <item m="1" x="845"/>
        <item m="1" x="543"/>
        <item m="1" x="853"/>
        <item m="1" x="552"/>
        <item m="1" x="864"/>
        <item m="1" x="563"/>
        <item m="1" x="876"/>
        <item m="1" x="574"/>
        <item m="1" x="887"/>
        <item m="1" x="582"/>
        <item m="1" x="897"/>
        <item m="1" x="588"/>
        <item m="1" x="907"/>
        <item m="1" x="598"/>
        <item m="1" x="918"/>
        <item m="1" x="606"/>
        <item m="1" x="926"/>
        <item m="1" x="614"/>
        <item m="1" x="937"/>
        <item m="1" x="621"/>
        <item m="1" x="945"/>
        <item m="1" x="630"/>
        <item m="1" x="955"/>
        <item m="1" x="640"/>
        <item m="1" x="963"/>
        <item m="1" x="648"/>
        <item m="1" x="972"/>
        <item m="1" x="655"/>
        <item m="1" x="981"/>
        <item m="1" x="666"/>
        <item m="1" x="988"/>
        <item m="1" x="674"/>
        <item m="1" x="995"/>
        <item m="1" x="683"/>
        <item m="1" x="1005"/>
        <item m="1" x="691"/>
        <item m="1" x="1016"/>
        <item m="1" x="702"/>
        <item m="1" x="1028"/>
        <item m="1" x="711"/>
        <item m="1" x="1035"/>
        <item m="1" x="722"/>
        <item m="1" x="1045"/>
        <item m="1" x="732"/>
        <item m="1" x="1053"/>
        <item m="1" x="742"/>
        <item m="1" x="1065"/>
        <item m="1" x="750"/>
        <item m="1" x="1075"/>
        <item m="1" x="758"/>
        <item m="1" x="1085"/>
        <item m="1" x="769"/>
        <item m="1" x="1093"/>
        <item m="1" x="782"/>
        <item m="1" x="1106"/>
        <item m="1" x="793"/>
        <item m="1" x="1115"/>
        <item m="1" x="805"/>
        <item m="1" x="506"/>
        <item m="1" x="813"/>
        <item m="1" x="515"/>
        <item m="1" x="824"/>
        <item m="1" x="524"/>
        <item m="1" x="832"/>
        <item m="1" x="533"/>
        <item m="1" x="843"/>
        <item m="1" x="542"/>
        <item m="1" x="852"/>
        <item m="1" x="551"/>
        <item m="1" x="863"/>
        <item m="1" x="562"/>
        <item m="1" x="875"/>
        <item m="1" x="573"/>
        <item m="1" x="886"/>
        <item m="1" x="581"/>
        <item m="1" x="896"/>
        <item m="1" x="587"/>
        <item m="1" x="906"/>
        <item m="1" x="597"/>
        <item m="1" x="916"/>
        <item m="1" x="605"/>
        <item m="1" x="925"/>
        <item m="1" x="613"/>
        <item m="1" x="936"/>
        <item m="1" x="620"/>
        <item m="1" x="944"/>
        <item m="1" x="629"/>
        <item m="1" x="954"/>
        <item m="1" x="639"/>
        <item m="1" x="962"/>
        <item m="1" x="647"/>
        <item m="1" x="971"/>
        <item m="1" x="654"/>
        <item m="1" x="980"/>
        <item m="1" x="665"/>
        <item m="1" x="986"/>
        <item m="1" x="672"/>
        <item m="1" x="994"/>
        <item m="1" x="682"/>
        <item m="1" x="1004"/>
        <item m="1" x="690"/>
        <item m="1" x="1015"/>
        <item m="1" x="701"/>
        <item m="1" x="1026"/>
        <item m="1" x="710"/>
        <item m="1" x="1034"/>
        <item m="1" x="721"/>
        <item m="1" x="1044"/>
        <item m="1" x="731"/>
        <item m="1" x="1052"/>
        <item m="1" x="741"/>
        <item m="1" x="1064"/>
        <item m="1" x="748"/>
        <item m="1" x="1074"/>
        <item m="1" x="757"/>
        <item m="1" x="1084"/>
        <item m="1" x="768"/>
        <item m="1" x="1092"/>
        <item m="1" x="781"/>
        <item m="1" x="1104"/>
        <item m="1" x="792"/>
        <item m="1" x="1114"/>
        <item m="1" x="804"/>
        <item m="1" x="504"/>
        <item m="1" x="812"/>
        <item m="1" x="514"/>
        <item m="1" x="823"/>
        <item m="1" x="523"/>
        <item m="1" x="831"/>
        <item m="1" x="532"/>
        <item m="1" x="842"/>
        <item m="1" x="541"/>
        <item m="1" x="851"/>
        <item m="1" x="550"/>
        <item m="1" x="862"/>
        <item m="1" x="560"/>
        <item m="1" x="874"/>
        <item m="1" x="572"/>
        <item m="1" x="885"/>
        <item m="1" x="579"/>
        <item m="1" x="895"/>
        <item m="1" x="586"/>
        <item m="1" x="905"/>
        <item m="1" x="595"/>
        <item m="1" x="915"/>
        <item m="1" x="604"/>
        <item m="1" x="924"/>
        <item m="1" x="612"/>
        <item m="1" x="935"/>
        <item m="1" x="619"/>
        <item m="1" x="943"/>
        <item m="1" x="627"/>
        <item m="1" x="953"/>
        <item m="1" x="638"/>
        <item m="1" x="961"/>
        <item m="1" x="645"/>
        <item m="1" x="970"/>
        <item m="1" x="653"/>
        <item m="1" x="979"/>
        <item m="1" x="664"/>
        <item m="1" x="985"/>
        <item m="1" x="671"/>
        <item m="1" x="993"/>
        <item m="1" x="680"/>
        <item m="1" x="1003"/>
        <item m="1" x="689"/>
        <item m="1" x="1014"/>
        <item m="1" x="700"/>
        <item m="1" x="1025"/>
        <item m="1" x="709"/>
        <item m="1" x="1033"/>
        <item m="1" x="720"/>
        <item m="1" x="1043"/>
        <item m="1" x="730"/>
        <item m="1" x="1051"/>
        <item m="1" x="740"/>
        <item m="1" x="1062"/>
        <item m="1" x="747"/>
        <item m="1" x="1073"/>
        <item m="1" x="756"/>
        <item m="1" x="1083"/>
        <item m="1" x="767"/>
        <item m="1" x="1091"/>
        <item m="1" x="779"/>
        <item m="1" x="1103"/>
        <item m="1" x="791"/>
        <item m="1" x="1113"/>
        <item m="1" x="802"/>
        <item m="1" x="503"/>
        <item m="1" x="811"/>
        <item m="1" x="513"/>
        <item m="1" x="821"/>
        <item m="1" x="522"/>
        <item m="1" x="830"/>
        <item m="1" x="531"/>
        <item m="1" x="840"/>
        <item m="1" x="540"/>
        <item m="1" x="850"/>
        <item m="1" x="549"/>
        <item m="1" x="861"/>
        <item m="1" x="559"/>
        <item m="1" x="873"/>
        <item m="1" x="571"/>
        <item m="1" x="883"/>
        <item m="1" x="578"/>
        <item m="1" x="894"/>
        <item m="1" x="585"/>
        <item m="1" x="904"/>
        <item m="1" x="594"/>
        <item m="1" x="914"/>
        <item m="1" x="603"/>
        <item m="1" x="923"/>
        <item m="1" x="611"/>
        <item m="1" x="934"/>
        <item m="1" x="618"/>
        <item m="1" x="942"/>
        <item m="1" x="626"/>
        <item m="1" x="952"/>
        <item m="1" x="637"/>
        <item m="1" x="960"/>
        <item m="1" x="644"/>
        <item m="1" x="969"/>
        <item m="1" x="652"/>
        <item m="1" x="977"/>
        <item m="1" x="662"/>
        <item m="1" x="984"/>
        <item m="1" x="670"/>
        <item m="1" x="991"/>
        <item m="1" x="679"/>
        <item m="1" x="1002"/>
        <item m="1" x="688"/>
        <item m="1" x="1012"/>
        <item m="1" x="699"/>
        <item m="1" x="1024"/>
        <item m="1" x="708"/>
        <item m="1" x="1031"/>
        <item m="1" x="719"/>
        <item m="1" x="1042"/>
        <item m="1" x="729"/>
        <item m="1" x="1050"/>
        <item m="1" x="738"/>
        <item m="1" x="1061"/>
        <item m="1" x="746"/>
        <item m="1" x="1071"/>
        <item m="1" x="755"/>
        <item m="1" x="1082"/>
        <item m="1" x="766"/>
        <item m="1" x="1089"/>
        <item m="1" x="778"/>
        <item m="1" x="1102"/>
        <item m="1" x="790"/>
        <item m="1" x="1111"/>
        <item m="1" x="801"/>
        <item x="410"/>
        <item x="149"/>
        <item x="325"/>
        <item x="479"/>
        <item x="89"/>
        <item x="318"/>
        <item x="170"/>
        <item x="255"/>
        <item x="64"/>
        <item x="233"/>
        <item x="435"/>
        <item x="392"/>
        <item x="456"/>
        <item x="151"/>
        <item x="407"/>
        <item x="211"/>
        <item x="166"/>
        <item x="293"/>
        <item x="285"/>
        <item x="92"/>
        <item x="28"/>
        <item x="167"/>
        <item x="231"/>
        <item x="249"/>
        <item x="77"/>
        <item x="164"/>
        <item x="96"/>
        <item x="408"/>
        <item x="489"/>
        <item x="361"/>
        <item x="237"/>
        <item x="222"/>
        <item x="181"/>
        <item x="83"/>
        <item x="54"/>
        <item x="438"/>
        <item x="121"/>
        <item x="198"/>
        <item x="72"/>
        <item x="21"/>
        <item x="376"/>
        <item x="362"/>
        <item x="425"/>
        <item x="120"/>
        <item x="280"/>
        <item x="370"/>
        <item x="487"/>
        <item x="368"/>
        <item x="323"/>
        <item x="176"/>
        <item x="52"/>
        <item x="162"/>
        <item x="47"/>
        <item x="137"/>
        <item x="243"/>
        <item x="38"/>
        <item x="103"/>
        <item x="412"/>
        <item x="111"/>
        <item x="373"/>
        <item x="109"/>
        <item x="468"/>
        <item x="173"/>
        <item x="98"/>
        <item x="446"/>
        <item x="475"/>
        <item x="171"/>
        <item x="23"/>
        <item x="134"/>
        <item x="116"/>
        <item x="207"/>
        <item x="436"/>
        <item x="465"/>
        <item x="235"/>
        <item x="101"/>
        <item x="363"/>
        <item x="18"/>
        <item x="79"/>
        <item x="287"/>
        <item x="82"/>
        <item x="463"/>
        <item x="309"/>
        <item x="110"/>
        <item x="360"/>
        <item x="200"/>
        <item x="210"/>
        <item x="298"/>
        <item x="169"/>
        <item x="441"/>
        <item x="381"/>
        <item x="46"/>
        <item x="390"/>
        <item x="312"/>
        <item x="248"/>
        <item x="306"/>
        <item x="486"/>
        <item x="128"/>
        <item x="229"/>
        <item x="239"/>
        <item x="86"/>
        <item x="345"/>
        <item x="380"/>
        <item x="156"/>
        <item x="218"/>
        <item x="319"/>
        <item x="401"/>
        <item x="214"/>
        <item x="458"/>
        <item x="226"/>
        <item x="105"/>
        <item x="466"/>
        <item x="10"/>
        <item x="404"/>
        <item x="144"/>
        <item x="269"/>
        <item x="13"/>
        <item x="348"/>
        <item x="2"/>
        <item x="39"/>
        <item x="451"/>
        <item x="454"/>
        <item x="122"/>
        <item x="418"/>
        <item x="284"/>
        <item x="123"/>
        <item x="499"/>
        <item x="355"/>
        <item x="90"/>
        <item x="411"/>
        <item x="267"/>
        <item x="133"/>
        <item x="403"/>
        <item x="338"/>
        <item x="232"/>
        <item x="365"/>
        <item x="61"/>
        <item x="241"/>
        <item x="224"/>
        <item x="264"/>
        <item x="146"/>
        <item x="87"/>
        <item x="6"/>
        <item x="433"/>
        <item x="148"/>
        <item x="212"/>
        <item x="152"/>
        <item x="329"/>
        <item x="25"/>
        <item x="439"/>
        <item x="423"/>
        <item x="470"/>
        <item x="202"/>
        <item x="357"/>
        <item x="313"/>
        <item x="443"/>
        <item x="35"/>
        <item x="163"/>
        <item x="457"/>
        <item x="427"/>
        <item x="296"/>
        <item x="299"/>
        <item x="37"/>
        <item x="334"/>
        <item x="185"/>
        <item x="491"/>
        <item x="131"/>
        <item x="203"/>
        <item x="174"/>
        <item x="74"/>
        <item x="448"/>
        <item x="367"/>
        <item x="205"/>
        <item x="63"/>
        <item x="484"/>
        <item x="65"/>
        <item x="490"/>
        <item x="42"/>
        <item x="67"/>
        <item x="238"/>
        <item x="91"/>
        <item x="339"/>
        <item x="349"/>
        <item x="57"/>
        <item x="413"/>
        <item x="340"/>
        <item x="78"/>
        <item x="215"/>
        <item x="71"/>
        <item x="219"/>
        <item x="0"/>
        <item x="1"/>
        <item x="3"/>
        <item x="4"/>
        <item x="5"/>
        <item x="7"/>
        <item x="8"/>
        <item x="9"/>
        <item x="11"/>
        <item x="12"/>
        <item x="14"/>
        <item x="15"/>
        <item x="16"/>
        <item x="17"/>
        <item x="19"/>
        <item x="20"/>
        <item x="22"/>
        <item x="24"/>
        <item x="26"/>
        <item x="27"/>
        <item x="29"/>
        <item x="30"/>
        <item x="31"/>
        <item x="32"/>
        <item x="33"/>
        <item x="34"/>
        <item x="36"/>
        <item x="40"/>
        <item x="41"/>
        <item x="43"/>
        <item x="44"/>
        <item x="45"/>
        <item x="48"/>
        <item x="49"/>
        <item x="50"/>
        <item x="51"/>
        <item x="53"/>
        <item x="55"/>
        <item x="56"/>
        <item x="58"/>
        <item x="59"/>
        <item x="60"/>
        <item x="62"/>
        <item x="66"/>
        <item x="68"/>
        <item x="69"/>
        <item x="70"/>
        <item x="73"/>
        <item x="75"/>
        <item x="76"/>
        <item x="80"/>
        <item x="81"/>
        <item x="84"/>
        <item x="85"/>
        <item x="88"/>
        <item x="93"/>
        <item x="94"/>
        <item x="95"/>
        <item x="97"/>
        <item x="99"/>
        <item x="100"/>
        <item x="102"/>
        <item x="104"/>
        <item x="106"/>
        <item x="107"/>
        <item x="108"/>
        <item x="112"/>
        <item x="113"/>
        <item x="114"/>
        <item x="115"/>
        <item x="117"/>
        <item x="118"/>
        <item x="119"/>
        <item x="124"/>
        <item x="125"/>
        <item x="126"/>
        <item x="127"/>
        <item x="129"/>
        <item x="130"/>
        <item x="132"/>
        <item x="135"/>
        <item x="136"/>
        <item x="138"/>
        <item x="139"/>
        <item x="140"/>
        <item x="141"/>
        <item x="142"/>
        <item x="143"/>
        <item x="145"/>
        <item x="147"/>
        <item x="150"/>
        <item x="153"/>
        <item x="154"/>
        <item x="155"/>
        <item x="157"/>
        <item x="158"/>
        <item x="159"/>
        <item x="160"/>
        <item x="161"/>
        <item x="165"/>
        <item x="168"/>
        <item x="172"/>
        <item x="175"/>
        <item x="177"/>
        <item x="178"/>
        <item x="179"/>
        <item x="180"/>
        <item x="182"/>
        <item x="183"/>
        <item x="184"/>
        <item x="186"/>
        <item x="187"/>
        <item x="188"/>
        <item x="189"/>
        <item x="190"/>
        <item x="191"/>
        <item x="192"/>
        <item x="193"/>
        <item x="194"/>
        <item x="195"/>
        <item x="196"/>
        <item x="197"/>
        <item x="199"/>
        <item x="201"/>
        <item x="204"/>
        <item x="206"/>
        <item x="208"/>
        <item x="209"/>
        <item x="213"/>
        <item x="216"/>
        <item x="217"/>
        <item x="220"/>
        <item x="221"/>
        <item x="223"/>
        <item x="225"/>
        <item x="227"/>
        <item x="228"/>
        <item x="230"/>
        <item x="234"/>
        <item x="236"/>
        <item x="240"/>
        <item x="242"/>
        <item x="244"/>
        <item x="245"/>
        <item x="246"/>
        <item x="247"/>
        <item x="250"/>
        <item x="251"/>
        <item x="252"/>
        <item x="253"/>
        <item x="254"/>
        <item x="256"/>
        <item x="257"/>
        <item x="258"/>
        <item x="259"/>
        <item x="260"/>
        <item x="261"/>
        <item x="262"/>
        <item x="263"/>
        <item x="265"/>
        <item x="266"/>
        <item x="268"/>
        <item x="270"/>
        <item x="271"/>
        <item x="272"/>
        <item x="273"/>
        <item x="274"/>
        <item x="275"/>
        <item x="276"/>
        <item x="277"/>
        <item x="278"/>
        <item x="279"/>
        <item x="281"/>
        <item x="282"/>
        <item x="283"/>
        <item x="286"/>
        <item x="288"/>
        <item x="289"/>
        <item x="290"/>
        <item x="291"/>
        <item x="292"/>
        <item x="294"/>
        <item x="295"/>
        <item x="297"/>
        <item x="300"/>
        <item x="301"/>
        <item x="302"/>
        <item x="303"/>
        <item x="304"/>
        <item x="305"/>
        <item x="307"/>
        <item x="308"/>
        <item x="310"/>
        <item x="311"/>
        <item x="314"/>
        <item x="315"/>
        <item x="316"/>
        <item x="317"/>
        <item x="320"/>
        <item x="321"/>
        <item x="322"/>
        <item x="324"/>
        <item x="326"/>
        <item x="327"/>
        <item x="328"/>
        <item x="330"/>
        <item x="331"/>
        <item x="332"/>
        <item x="333"/>
        <item x="335"/>
        <item x="336"/>
        <item x="337"/>
        <item x="341"/>
        <item x="342"/>
        <item x="343"/>
        <item x="344"/>
        <item x="346"/>
        <item x="347"/>
        <item x="350"/>
        <item x="351"/>
        <item x="352"/>
        <item x="353"/>
        <item x="354"/>
        <item x="356"/>
        <item x="358"/>
        <item x="359"/>
        <item x="364"/>
        <item x="366"/>
        <item x="369"/>
        <item x="371"/>
        <item x="372"/>
        <item x="374"/>
        <item x="375"/>
        <item x="377"/>
        <item x="378"/>
        <item x="379"/>
        <item x="382"/>
        <item x="383"/>
        <item x="384"/>
        <item x="385"/>
        <item x="386"/>
        <item x="387"/>
        <item x="388"/>
        <item x="389"/>
        <item x="391"/>
        <item x="393"/>
        <item x="394"/>
        <item x="395"/>
        <item x="396"/>
        <item x="397"/>
        <item x="398"/>
        <item x="399"/>
        <item x="400"/>
        <item x="402"/>
        <item x="405"/>
        <item x="406"/>
        <item x="409"/>
        <item x="414"/>
        <item x="415"/>
        <item x="416"/>
        <item x="417"/>
        <item x="419"/>
        <item x="420"/>
        <item x="421"/>
        <item x="422"/>
        <item x="424"/>
        <item x="426"/>
        <item x="428"/>
        <item x="429"/>
        <item x="430"/>
        <item x="431"/>
        <item x="432"/>
        <item x="434"/>
        <item x="437"/>
        <item x="440"/>
        <item x="442"/>
        <item x="444"/>
        <item x="445"/>
        <item x="447"/>
        <item x="449"/>
        <item x="450"/>
        <item x="452"/>
        <item x="453"/>
        <item x="455"/>
        <item x="459"/>
        <item x="460"/>
        <item x="461"/>
        <item x="462"/>
        <item x="464"/>
        <item x="467"/>
        <item x="469"/>
        <item x="471"/>
        <item x="472"/>
        <item x="473"/>
        <item x="474"/>
        <item x="476"/>
        <item x="477"/>
        <item x="478"/>
        <item x="480"/>
        <item x="481"/>
        <item x="482"/>
        <item x="483"/>
        <item x="485"/>
        <item x="488"/>
        <item x="492"/>
        <item x="493"/>
        <item x="494"/>
        <item x="495"/>
        <item x="496"/>
        <item x="497"/>
        <item x="498"/>
      </items>
    </pivotField>
    <pivotField axis="axisRow" compact="0" outline="0" showAll="0" defaultSubtotal="0">
      <items count="4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s>
    </pivotField>
    <pivotField axis="axisRow" compact="0" outline="0" showAll="0" defaultSubtotal="0">
      <items count="429">
        <item x="373"/>
        <item x="242"/>
        <item x="76"/>
        <item x="342"/>
        <item x="10"/>
        <item x="103"/>
        <item x="69"/>
        <item x="159"/>
        <item x="105"/>
        <item x="80"/>
        <item x="350"/>
        <item x="377"/>
        <item x="324"/>
        <item x="11"/>
        <item x="116"/>
        <item x="357"/>
        <item x="301"/>
        <item x="131"/>
        <item x="326"/>
        <item x="259"/>
        <item x="204"/>
        <item x="33"/>
        <item x="91"/>
        <item x="247"/>
        <item x="356"/>
        <item x="329"/>
        <item x="136"/>
        <item x="320"/>
        <item x="277"/>
        <item x="422"/>
        <item x="8"/>
        <item x="93"/>
        <item x="81"/>
        <item x="189"/>
        <item x="82"/>
        <item x="135"/>
        <item x="89"/>
        <item x="122"/>
        <item x="42"/>
        <item x="207"/>
        <item x="223"/>
        <item x="43"/>
        <item x="141"/>
        <item x="210"/>
        <item x="184"/>
        <item x="394"/>
        <item x="108"/>
        <item x="75"/>
        <item x="289"/>
        <item x="67"/>
        <item x="354"/>
        <item x="0"/>
        <item x="300"/>
        <item x="224"/>
        <item x="143"/>
        <item x="404"/>
        <item x="243"/>
        <item x="130"/>
        <item x="321"/>
        <item x="109"/>
        <item x="400"/>
        <item x="77"/>
        <item x="403"/>
        <item x="332"/>
        <item x="302"/>
        <item x="153"/>
        <item x="195"/>
        <item x="171"/>
        <item x="196"/>
        <item x="3"/>
        <item x="151"/>
        <item x="48"/>
        <item x="296"/>
        <item x="56"/>
        <item x="280"/>
        <item x="287"/>
        <item x="112"/>
        <item x="62"/>
        <item x="290"/>
        <item x="63"/>
        <item x="293"/>
        <item x="4"/>
        <item x="152"/>
        <item x="366"/>
        <item x="337"/>
        <item x="379"/>
        <item x="106"/>
        <item x="325"/>
        <item x="420"/>
        <item x="421"/>
        <item x="154"/>
        <item x="250"/>
        <item x="60"/>
        <item x="312"/>
        <item x="197"/>
        <item x="286"/>
        <item x="386"/>
        <item x="137"/>
        <item x="202"/>
        <item x="179"/>
        <item x="13"/>
        <item x="212"/>
        <item x="371"/>
        <item x="338"/>
        <item x="172"/>
        <item x="70"/>
        <item x="31"/>
        <item x="352"/>
        <item x="410"/>
        <item x="30"/>
        <item x="123"/>
        <item x="95"/>
        <item x="299"/>
        <item x="99"/>
        <item x="385"/>
        <item x="266"/>
        <item x="208"/>
        <item x="146"/>
        <item x="381"/>
        <item x="383"/>
        <item x="1"/>
        <item x="311"/>
        <item x="126"/>
        <item x="59"/>
        <item x="282"/>
        <item x="428"/>
        <item x="331"/>
        <item x="90"/>
        <item x="401"/>
        <item x="245"/>
        <item x="358"/>
        <item x="101"/>
        <item x="28"/>
        <item x="334"/>
        <item x="318"/>
        <item x="236"/>
        <item x="213"/>
        <item x="15"/>
        <item x="188"/>
        <item x="317"/>
        <item x="144"/>
        <item x="372"/>
        <item x="140"/>
        <item x="148"/>
        <item x="407"/>
        <item x="20"/>
        <item x="193"/>
        <item x="343"/>
        <item x="258"/>
        <item x="310"/>
        <item x="104"/>
        <item x="336"/>
        <item x="370"/>
        <item x="158"/>
        <item x="142"/>
        <item x="22"/>
        <item x="85"/>
        <item x="87"/>
        <item x="203"/>
        <item x="191"/>
        <item x="65"/>
        <item x="255"/>
        <item x="115"/>
        <item x="121"/>
        <item x="51"/>
        <item x="200"/>
        <item x="391"/>
        <item x="237"/>
        <item x="221"/>
        <item x="419"/>
        <item x="84"/>
        <item x="294"/>
        <item x="273"/>
        <item x="57"/>
        <item x="129"/>
        <item x="145"/>
        <item x="194"/>
        <item x="37"/>
        <item x="303"/>
        <item x="128"/>
        <item x="240"/>
        <item x="355"/>
        <item x="98"/>
        <item x="92"/>
        <item x="417"/>
        <item x="362"/>
        <item x="279"/>
        <item x="232"/>
        <item x="368"/>
        <item x="380"/>
        <item x="316"/>
        <item x="88"/>
        <item x="47"/>
        <item x="363"/>
        <item x="229"/>
        <item x="133"/>
        <item x="55"/>
        <item x="44"/>
        <item x="180"/>
        <item x="156"/>
        <item x="307"/>
        <item x="360"/>
        <item x="271"/>
        <item x="298"/>
        <item x="396"/>
        <item x="327"/>
        <item x="18"/>
        <item x="73"/>
        <item x="262"/>
        <item x="49"/>
        <item x="330"/>
        <item x="322"/>
        <item x="176"/>
        <item x="225"/>
        <item x="426"/>
        <item x="292"/>
        <item x="147"/>
        <item x="418"/>
        <item x="114"/>
        <item x="297"/>
        <item x="340"/>
        <item x="414"/>
        <item x="228"/>
        <item x="427"/>
        <item x="339"/>
        <item x="347"/>
        <item x="97"/>
        <item x="201"/>
        <item x="423"/>
        <item x="304"/>
        <item x="393"/>
        <item x="397"/>
        <item x="102"/>
        <item x="415"/>
        <item x="284"/>
        <item x="182"/>
        <item x="12"/>
        <item x="263"/>
        <item x="66"/>
        <item x="409"/>
        <item x="272"/>
        <item x="333"/>
        <item x="369"/>
        <item x="160"/>
        <item x="94"/>
        <item x="177"/>
        <item x="323"/>
        <item x="25"/>
        <item x="234"/>
        <item x="35"/>
        <item x="178"/>
        <item x="364"/>
        <item x="119"/>
        <item x="388"/>
        <item x="241"/>
        <item x="235"/>
        <item x="274"/>
        <item x="166"/>
        <item x="231"/>
        <item x="425"/>
        <item x="218"/>
        <item x="78"/>
        <item x="26"/>
        <item x="283"/>
        <item x="276"/>
        <item x="244"/>
        <item x="239"/>
        <item x="341"/>
        <item x="306"/>
        <item x="416"/>
        <item x="405"/>
        <item x="167"/>
        <item x="157"/>
        <item x="220"/>
        <item x="353"/>
        <item x="46"/>
        <item x="424"/>
        <item x="305"/>
        <item x="246"/>
        <item x="164"/>
        <item x="169"/>
        <item x="132"/>
        <item x="7"/>
        <item x="155"/>
        <item x="58"/>
        <item x="127"/>
        <item x="233"/>
        <item x="120"/>
        <item x="270"/>
        <item x="392"/>
        <item x="275"/>
        <item x="219"/>
        <item x="199"/>
        <item x="313"/>
        <item x="68"/>
        <item x="38"/>
        <item x="268"/>
        <item x="361"/>
        <item x="9"/>
        <item x="2"/>
        <item x="349"/>
        <item x="376"/>
        <item x="399"/>
        <item x="249"/>
        <item x="227"/>
        <item x="406"/>
        <item x="344"/>
        <item x="252"/>
        <item x="110"/>
        <item x="185"/>
        <item x="161"/>
        <item x="96"/>
        <item x="14"/>
        <item x="205"/>
        <item x="254"/>
        <item x="315"/>
        <item x="17"/>
        <item x="139"/>
        <item x="45"/>
        <item x="170"/>
        <item x="285"/>
        <item x="269"/>
        <item x="175"/>
        <item x="238"/>
        <item x="150"/>
        <item x="39"/>
        <item x="351"/>
        <item x="314"/>
        <item x="328"/>
        <item x="168"/>
        <item x="192"/>
        <item x="253"/>
        <item x="34"/>
        <item x="230"/>
        <item x="395"/>
        <item x="378"/>
        <item x="214"/>
        <item x="100"/>
        <item x="163"/>
        <item x="412"/>
        <item x="398"/>
        <item x="111"/>
        <item x="52"/>
        <item x="54"/>
        <item x="165"/>
        <item x="181"/>
        <item x="64"/>
        <item x="24"/>
        <item x="365"/>
        <item x="74"/>
        <item x="6"/>
        <item x="149"/>
        <item x="375"/>
        <item x="295"/>
        <item x="190"/>
        <item x="251"/>
        <item x="29"/>
        <item x="411"/>
        <item x="348"/>
        <item x="288"/>
        <item x="162"/>
        <item x="173"/>
        <item x="215"/>
        <item x="72"/>
        <item x="367"/>
        <item x="260"/>
        <item x="71"/>
        <item x="19"/>
        <item x="187"/>
        <item x="267"/>
        <item x="134"/>
        <item x="382"/>
        <item x="389"/>
        <item x="124"/>
        <item x="408"/>
        <item x="402"/>
        <item x="27"/>
        <item x="61"/>
        <item x="216"/>
        <item x="16"/>
        <item x="206"/>
        <item x="50"/>
        <item x="278"/>
        <item x="281"/>
        <item x="256"/>
        <item x="374"/>
        <item x="222"/>
        <item x="36"/>
        <item x="309"/>
        <item x="346"/>
        <item x="53"/>
        <item x="359"/>
        <item x="5"/>
        <item x="79"/>
        <item x="265"/>
        <item x="125"/>
        <item x="257"/>
        <item x="226"/>
        <item x="186"/>
        <item x="86"/>
        <item x="264"/>
        <item x="413"/>
        <item x="41"/>
        <item x="21"/>
        <item x="217"/>
        <item x="138"/>
        <item x="23"/>
        <item x="40"/>
        <item x="308"/>
        <item x="248"/>
        <item x="261"/>
        <item x="209"/>
        <item x="113"/>
        <item x="174"/>
        <item x="183"/>
        <item x="384"/>
        <item x="107"/>
        <item x="118"/>
        <item x="117"/>
        <item x="319"/>
        <item x="291"/>
        <item x="345"/>
        <item x="335"/>
        <item x="32"/>
        <item x="387"/>
        <item x="390"/>
        <item x="198"/>
        <item x="211"/>
        <item x="83"/>
      </items>
    </pivotField>
    <pivotField compact="0" outline="0" showAll="0" defaultSubtotal="0"/>
    <pivotField compact="0" numFmtId="14" outline="0" showAll="0" defaultSubtotal="0"/>
    <pivotField compact="0" outline="0" showAll="0" defaultSubtotal="0">
      <items count="11">
        <item x="9"/>
        <item x="3"/>
        <item x="0"/>
        <item x="8"/>
        <item x="7"/>
        <item x="4"/>
        <item x="1"/>
        <item x="5"/>
        <item x="2"/>
        <item x="6"/>
        <item m="1" x="10"/>
      </items>
    </pivotField>
    <pivotField compact="0" outline="0" showAll="0" defaultSubtotal="0">
      <items count="6">
        <item x="2"/>
        <item m="1" x="5"/>
        <item x="0"/>
        <item x="3"/>
        <item x="1"/>
        <item m="1" x="4"/>
      </items>
    </pivotField>
    <pivotField axis="axisRow" compact="0" outline="0" showAll="0" defaultSubtotal="0">
      <items count="6">
        <item x="1"/>
        <item m="1" x="5"/>
        <item x="2"/>
        <item x="0"/>
        <item x="3"/>
        <item m="1" x="4"/>
      </items>
    </pivotField>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226">
        <item x="1"/>
        <item x="128"/>
        <item x="16"/>
        <item x="219"/>
        <item x="208"/>
        <item x="58"/>
        <item x="207"/>
        <item x="183"/>
        <item x="143"/>
        <item x="172"/>
        <item x="100"/>
        <item x="26"/>
        <item x="109"/>
        <item x="20"/>
        <item x="216"/>
        <item x="73"/>
        <item x="212"/>
        <item x="163"/>
        <item x="133"/>
        <item x="129"/>
        <item x="31"/>
        <item x="106"/>
        <item x="14"/>
        <item x="55"/>
        <item x="149"/>
        <item x="185"/>
        <item x="138"/>
        <item x="188"/>
        <item x="145"/>
        <item x="49"/>
        <item x="110"/>
        <item x="224"/>
        <item x="153"/>
        <item x="40"/>
        <item x="83"/>
        <item x="54"/>
        <item x="13"/>
        <item x="24"/>
        <item x="122"/>
        <item x="180"/>
        <item x="52"/>
        <item x="80"/>
        <item x="177"/>
        <item x="132"/>
        <item x="127"/>
        <item x="75"/>
        <item x="107"/>
        <item x="33"/>
        <item x="197"/>
        <item x="23"/>
        <item x="144"/>
        <item x="74"/>
        <item x="159"/>
        <item x="125"/>
        <item x="155"/>
        <item x="169"/>
        <item x="140"/>
        <item x="28"/>
        <item x="98"/>
        <item x="158"/>
        <item x="67"/>
        <item x="3"/>
        <item x="88"/>
        <item x="126"/>
        <item x="154"/>
        <item x="102"/>
        <item x="105"/>
        <item x="15"/>
        <item x="170"/>
        <item x="8"/>
        <item x="196"/>
        <item x="215"/>
        <item x="201"/>
        <item x="178"/>
        <item x="157"/>
        <item x="17"/>
        <item x="205"/>
        <item x="199"/>
        <item x="111"/>
        <item x="119"/>
        <item x="19"/>
        <item x="65"/>
        <item x="167"/>
        <item x="69"/>
        <item x="95"/>
        <item x="187"/>
        <item x="171"/>
        <item x="86"/>
        <item x="142"/>
        <item x="46"/>
        <item x="193"/>
        <item x="72"/>
        <item x="191"/>
        <item x="82"/>
        <item x="181"/>
        <item x="91"/>
        <item x="42"/>
        <item x="57"/>
        <item x="209"/>
        <item x="61"/>
        <item x="206"/>
        <item x="4"/>
        <item x="68"/>
        <item x="190"/>
        <item x="114"/>
        <item x="166"/>
        <item x="32"/>
        <item x="81"/>
        <item x="44"/>
        <item x="71"/>
        <item x="156"/>
        <item x="59"/>
        <item x="89"/>
        <item x="137"/>
        <item x="84"/>
        <item x="90"/>
        <item x="147"/>
        <item x="12"/>
        <item x="10"/>
        <item x="160"/>
        <item x="50"/>
        <item x="79"/>
        <item x="36"/>
        <item x="117"/>
        <item x="11"/>
        <item x="96"/>
        <item x="51"/>
        <item x="204"/>
        <item x="161"/>
        <item x="76"/>
        <item x="104"/>
        <item x="97"/>
        <item x="66"/>
        <item x="152"/>
        <item x="203"/>
        <item x="150"/>
        <item x="85"/>
        <item x="189"/>
        <item x="93"/>
        <item x="176"/>
        <item x="213"/>
        <item x="218"/>
        <item x="94"/>
        <item x="38"/>
        <item x="78"/>
        <item x="174"/>
        <item x="141"/>
        <item x="123"/>
        <item x="64"/>
        <item x="112"/>
        <item x="92"/>
        <item x="25"/>
        <item x="101"/>
        <item x="210"/>
        <item x="134"/>
        <item x="175"/>
        <item x="211"/>
        <item x="0"/>
        <item x="29"/>
        <item x="221"/>
        <item x="162"/>
        <item x="39"/>
        <item x="87"/>
        <item x="146"/>
        <item x="43"/>
        <item x="37"/>
        <item x="222"/>
        <item x="118"/>
        <item x="9"/>
        <item x="217"/>
        <item x="179"/>
        <item x="115"/>
        <item x="34"/>
        <item x="41"/>
        <item x="173"/>
        <item x="168"/>
        <item x="5"/>
        <item x="47"/>
        <item x="130"/>
        <item x="165"/>
        <item x="27"/>
        <item x="186"/>
        <item x="121"/>
        <item x="214"/>
        <item x="45"/>
        <item x="103"/>
        <item x="116"/>
        <item x="182"/>
        <item x="53"/>
        <item x="202"/>
        <item x="151"/>
        <item x="21"/>
        <item x="6"/>
        <item x="192"/>
        <item x="63"/>
        <item x="2"/>
        <item x="198"/>
        <item x="108"/>
        <item x="139"/>
        <item x="135"/>
        <item x="99"/>
        <item x="120"/>
        <item x="56"/>
        <item x="7"/>
        <item x="22"/>
        <item x="148"/>
        <item x="164"/>
        <item x="18"/>
        <item x="223"/>
        <item x="136"/>
        <item x="60"/>
        <item x="35"/>
        <item x="220"/>
        <item x="131"/>
        <item x="30"/>
        <item x="195"/>
        <item x="124"/>
        <item x="184"/>
        <item x="48"/>
        <item x="62"/>
        <item x="113"/>
        <item x="200"/>
        <item x="194"/>
        <item x="70"/>
        <item x="77"/>
        <item m="1" x="225"/>
      </items>
    </pivotField>
    <pivotField compact="0" outline="0" showAll="0" defaultSubtotal="0"/>
    <pivotField axis="axisPage" compact="0" outline="0" showAll="0" defaultSubtotal="0">
      <items count="2">
        <item x="0"/>
        <item x="1"/>
      </items>
    </pivotField>
    <pivotField compact="0" outline="0" showAll="0" defaultSubtotal="0"/>
  </pivotFields>
  <rowFields count="5">
    <field x="0"/>
    <field x="1"/>
    <field x="2"/>
    <field x="7"/>
    <field x="13"/>
  </rowFields>
  <rowItems count="16">
    <i>
      <x v="619"/>
      <x v="148"/>
      <x v="157"/>
      <x v="3"/>
      <x v="40"/>
    </i>
    <i>
      <x v="626"/>
      <x v="64"/>
      <x v="346"/>
      <x v="3"/>
      <x v="40"/>
    </i>
    <i>
      <x v="631"/>
      <x v="150"/>
      <x v="175"/>
      <x v="3"/>
      <x v="40"/>
    </i>
    <i>
      <x v="656"/>
      <x v="72"/>
      <x v="363"/>
      <x v="3"/>
      <x v="40"/>
    </i>
    <i>
      <x v="669"/>
      <x v="161"/>
      <x v="90"/>
      <x v="3"/>
      <x v="40"/>
    </i>
    <i>
      <x v="672"/>
      <x v="237"/>
      <x v="222"/>
      <x v="3"/>
      <x v="44"/>
    </i>
    <i>
      <x v="692"/>
      <x v="101"/>
      <x v="182"/>
      <x v="3"/>
      <x v="41"/>
    </i>
    <i>
      <x v="779"/>
      <x v="37"/>
      <x v="177"/>
      <x v="2"/>
      <x v="47"/>
    </i>
    <i>
      <x v="863"/>
      <x v="94"/>
      <x v="31"/>
      <x v="3"/>
      <x v="45"/>
    </i>
    <i>
      <x v="889"/>
      <x v="137"/>
      <x v="131"/>
      <x v="3"/>
      <x v="46"/>
    </i>
    <i>
      <x v="910"/>
      <x v="174"/>
      <x v="329"/>
      <x v="3"/>
      <x v="44"/>
    </i>
    <i>
      <x v="923"/>
      <x v="188"/>
      <x v="414"/>
      <x v="2"/>
      <x v="43"/>
    </i>
    <i>
      <x v="943"/>
      <x v="223"/>
      <x v="362"/>
      <x v="3"/>
      <x v="43"/>
    </i>
    <i>
      <x v="946"/>
      <x v="230"/>
      <x v="386"/>
      <x v="3"/>
      <x v="45"/>
    </i>
    <i>
      <x v="997"/>
      <x v="300"/>
      <x v="382"/>
      <x v="3"/>
      <x v="42"/>
    </i>
    <i>
      <x v="1024"/>
      <x v="337"/>
      <x v="93"/>
      <x v="3"/>
      <x v="40"/>
    </i>
  </rowItems>
  <colItems count="1">
    <i/>
  </colItems>
  <pageFields count="1">
    <pageField fld="15" item="1" hier="-1"/>
  </pageFields>
  <formats count="71">
    <format dxfId="180">
      <pivotArea type="all" dataOnly="0" outline="0" fieldPosition="0"/>
    </format>
    <format dxfId="179">
      <pivotArea field="1" type="button" dataOnly="0" labelOnly="1" outline="0" axis="axisRow" fieldPosition="1"/>
    </format>
    <format dxfId="178">
      <pivotArea field="2" type="button" dataOnly="0" labelOnly="1" outline="0" axis="axisRow" fieldPosition="2"/>
    </format>
    <format dxfId="177">
      <pivotArea field="6" type="button" dataOnly="0" labelOnly="1" outline="0"/>
    </format>
    <format dxfId="176">
      <pivotArea field="7" type="button" dataOnly="0" labelOnly="1" outline="0" axis="axisRow" fieldPosition="3"/>
    </format>
    <format dxfId="175">
      <pivotArea field="5" type="button" dataOnly="0" labelOnly="1" outline="0"/>
    </format>
    <format dxfId="174">
      <pivotArea field="13" type="button" dataOnly="0" labelOnly="1" outline="0" axis="axisRow" fieldPosition="4"/>
    </format>
    <format dxfId="173">
      <pivotArea field="1" type="button" dataOnly="0" labelOnly="1" outline="0" axis="axisRow" fieldPosition="1"/>
    </format>
    <format dxfId="172">
      <pivotArea field="2" type="button" dataOnly="0" labelOnly="1" outline="0" axis="axisRow" fieldPosition="2"/>
    </format>
    <format dxfId="171">
      <pivotArea field="6" type="button" dataOnly="0" labelOnly="1" outline="0"/>
    </format>
    <format dxfId="170">
      <pivotArea field="7" type="button" dataOnly="0" labelOnly="1" outline="0" axis="axisRow" fieldPosition="3"/>
    </format>
    <format dxfId="169">
      <pivotArea field="5" type="button" dataOnly="0" labelOnly="1" outline="0"/>
    </format>
    <format dxfId="168">
      <pivotArea field="13" type="button" dataOnly="0" labelOnly="1" outline="0" axis="axisRow" fieldPosition="4"/>
    </format>
    <format dxfId="167">
      <pivotArea field="1" type="button" dataOnly="0" labelOnly="1" outline="0" axis="axisRow" fieldPosition="1"/>
    </format>
    <format dxfId="166">
      <pivotArea field="2" type="button" dataOnly="0" labelOnly="1" outline="0" axis="axisRow" fieldPosition="2"/>
    </format>
    <format dxfId="165">
      <pivotArea field="6" type="button" dataOnly="0" labelOnly="1" outline="0"/>
    </format>
    <format dxfId="164">
      <pivotArea field="7" type="button" dataOnly="0" labelOnly="1" outline="0" axis="axisRow" fieldPosition="3"/>
    </format>
    <format dxfId="163">
      <pivotArea field="5" type="button" dataOnly="0" labelOnly="1" outline="0"/>
    </format>
    <format dxfId="162">
      <pivotArea field="13" type="button" dataOnly="0" labelOnly="1" outline="0" axis="axisRow" fieldPosition="4"/>
    </format>
    <format dxfId="161">
      <pivotArea field="1" type="button" dataOnly="0" labelOnly="1" outline="0" axis="axisRow" fieldPosition="1"/>
    </format>
    <format dxfId="160">
      <pivotArea field="2" type="button" dataOnly="0" labelOnly="1" outline="0" axis="axisRow" fieldPosition="2"/>
    </format>
    <format dxfId="159">
      <pivotArea field="6" type="button" dataOnly="0" labelOnly="1" outline="0"/>
    </format>
    <format dxfId="158">
      <pivotArea field="7" type="button" dataOnly="0" labelOnly="1" outline="0" axis="axisRow" fieldPosition="3"/>
    </format>
    <format dxfId="157">
      <pivotArea field="5" type="button" dataOnly="0" labelOnly="1" outline="0"/>
    </format>
    <format dxfId="156">
      <pivotArea field="13" type="button" dataOnly="0" labelOnly="1" outline="0" axis="axisRow" fieldPosition="4"/>
    </format>
    <format dxfId="155">
      <pivotArea field="1" type="button" dataOnly="0" labelOnly="1" outline="0" axis="axisRow" fieldPosition="1"/>
    </format>
    <format dxfId="154">
      <pivotArea field="2" type="button" dataOnly="0" labelOnly="1" outline="0" axis="axisRow" fieldPosition="2"/>
    </format>
    <format dxfId="153">
      <pivotArea field="6" type="button" dataOnly="0" labelOnly="1" outline="0"/>
    </format>
    <format dxfId="152">
      <pivotArea field="7" type="button" dataOnly="0" labelOnly="1" outline="0" axis="axisRow" fieldPosition="3"/>
    </format>
    <format dxfId="151">
      <pivotArea field="5" type="button" dataOnly="0" labelOnly="1" outline="0"/>
    </format>
    <format dxfId="150">
      <pivotArea field="13" type="button" dataOnly="0" labelOnly="1" outline="0" axis="axisRow" fieldPosition="4"/>
    </format>
    <format dxfId="149">
      <pivotArea type="all" dataOnly="0" outline="0" fieldPosition="0"/>
    </format>
    <format dxfId="148">
      <pivotArea dataOnly="0" labelOnly="1" outline="0" fieldPosition="0">
        <references count="1">
          <reference field="1" count="21">
            <x v="14"/>
            <x v="27"/>
            <x v="28"/>
            <x v="64"/>
            <x v="72"/>
            <x v="101"/>
            <x v="148"/>
            <x v="150"/>
            <x v="161"/>
            <x v="169"/>
            <x v="186"/>
            <x v="188"/>
            <x v="209"/>
            <x v="223"/>
            <x v="279"/>
            <x v="300"/>
            <x v="319"/>
            <x v="337"/>
            <x v="443"/>
            <x v="459"/>
            <x v="484"/>
          </reference>
        </references>
      </pivotArea>
    </format>
    <format dxfId="147">
      <pivotArea dataOnly="0" labelOnly="1" outline="0" fieldPosition="0">
        <references count="2">
          <reference field="1" count="1" selected="0">
            <x v="14"/>
          </reference>
          <reference field="2" count="1">
            <x v="312"/>
          </reference>
        </references>
      </pivotArea>
    </format>
    <format dxfId="146">
      <pivotArea dataOnly="0" labelOnly="1" outline="0" fieldPosition="0">
        <references count="2">
          <reference field="1" count="1" selected="0">
            <x v="27"/>
          </reference>
          <reference field="2" count="1">
            <x v="376"/>
          </reference>
        </references>
      </pivotArea>
    </format>
    <format dxfId="145">
      <pivotArea dataOnly="0" labelOnly="1" outline="0" fieldPosition="0">
        <references count="2">
          <reference field="1" count="1" selected="0">
            <x v="28"/>
          </reference>
          <reference field="2" count="1">
            <x v="132"/>
          </reference>
        </references>
      </pivotArea>
    </format>
    <format dxfId="144">
      <pivotArea dataOnly="0" labelOnly="1" outline="0" fieldPosition="0">
        <references count="2">
          <reference field="1" count="1" selected="0">
            <x v="64"/>
          </reference>
          <reference field="2" count="1">
            <x v="346"/>
          </reference>
        </references>
      </pivotArea>
    </format>
    <format dxfId="143">
      <pivotArea dataOnly="0" labelOnly="1" outline="0" fieldPosition="0">
        <references count="2">
          <reference field="1" count="1" selected="0">
            <x v="72"/>
          </reference>
          <reference field="2" count="1">
            <x v="363"/>
          </reference>
        </references>
      </pivotArea>
    </format>
    <format dxfId="142">
      <pivotArea dataOnly="0" labelOnly="1" outline="0" fieldPosition="0">
        <references count="2">
          <reference field="1" count="1" selected="0">
            <x v="101"/>
          </reference>
          <reference field="2" count="1">
            <x v="182"/>
          </reference>
        </references>
      </pivotArea>
    </format>
    <format dxfId="141">
      <pivotArea dataOnly="0" labelOnly="1" outline="0" fieldPosition="0">
        <references count="2">
          <reference field="1" count="1" selected="0">
            <x v="148"/>
          </reference>
          <reference field="2" count="1">
            <x v="157"/>
          </reference>
        </references>
      </pivotArea>
    </format>
    <format dxfId="140">
      <pivotArea dataOnly="0" labelOnly="1" outline="0" fieldPosition="0">
        <references count="2">
          <reference field="1" count="1" selected="0">
            <x v="150"/>
          </reference>
          <reference field="2" count="1">
            <x v="175"/>
          </reference>
        </references>
      </pivotArea>
    </format>
    <format dxfId="139">
      <pivotArea dataOnly="0" labelOnly="1" outline="0" fieldPosition="0">
        <references count="2">
          <reference field="1" count="1" selected="0">
            <x v="161"/>
          </reference>
          <reference field="2" count="1">
            <x v="90"/>
          </reference>
        </references>
      </pivotArea>
    </format>
    <format dxfId="138">
      <pivotArea dataOnly="0" labelOnly="1" outline="0" fieldPosition="0">
        <references count="2">
          <reference field="1" count="1" selected="0">
            <x v="169"/>
          </reference>
          <reference field="2" count="1">
            <x v="310"/>
          </reference>
        </references>
      </pivotArea>
    </format>
    <format dxfId="137">
      <pivotArea dataOnly="0" labelOnly="1" outline="0" fieldPosition="0">
        <references count="2">
          <reference field="1" count="1" selected="0">
            <x v="186"/>
          </reference>
          <reference field="2" count="1">
            <x v="345"/>
          </reference>
        </references>
      </pivotArea>
    </format>
    <format dxfId="136">
      <pivotArea dataOnly="0" labelOnly="1" outline="0" fieldPosition="0">
        <references count="2">
          <reference field="1" count="1" selected="0">
            <x v="188"/>
          </reference>
          <reference field="2" count="1">
            <x v="414"/>
          </reference>
        </references>
      </pivotArea>
    </format>
    <format dxfId="135">
      <pivotArea dataOnly="0" labelOnly="1" outline="0" fieldPosition="0">
        <references count="2">
          <reference field="1" count="1" selected="0">
            <x v="209"/>
          </reference>
          <reference field="2" count="1">
            <x v="20"/>
          </reference>
        </references>
      </pivotArea>
    </format>
    <format dxfId="134">
      <pivotArea dataOnly="0" labelOnly="1" outline="0" fieldPosition="0">
        <references count="2">
          <reference field="1" count="1" selected="0">
            <x v="223"/>
          </reference>
          <reference field="2" count="1">
            <x v="362"/>
          </reference>
        </references>
      </pivotArea>
    </format>
    <format dxfId="133">
      <pivotArea dataOnly="0" labelOnly="1" outline="0" fieldPosition="0">
        <references count="2">
          <reference field="1" count="1" selected="0">
            <x v="279"/>
          </reference>
          <reference field="2" count="1">
            <x v="400"/>
          </reference>
        </references>
      </pivotArea>
    </format>
    <format dxfId="132">
      <pivotArea dataOnly="0" labelOnly="1" outline="0" fieldPosition="0">
        <references count="2">
          <reference field="1" count="1" selected="0">
            <x v="300"/>
          </reference>
          <reference field="2" count="1">
            <x v="382"/>
          </reference>
        </references>
      </pivotArea>
    </format>
    <format dxfId="131">
      <pivotArea dataOnly="0" labelOnly="1" outline="0" fieldPosition="0">
        <references count="2">
          <reference field="1" count="1" selected="0">
            <x v="319"/>
          </reference>
          <reference field="2" count="1">
            <x v="203"/>
          </reference>
        </references>
      </pivotArea>
    </format>
    <format dxfId="130">
      <pivotArea dataOnly="0" labelOnly="1" outline="0" fieldPosition="0">
        <references count="2">
          <reference field="1" count="1" selected="0">
            <x v="337"/>
          </reference>
          <reference field="2" count="1">
            <x v="93"/>
          </reference>
        </references>
      </pivotArea>
    </format>
    <format dxfId="129">
      <pivotArea dataOnly="0" labelOnly="1" outline="0" fieldPosition="0">
        <references count="2">
          <reference field="1" count="1" selected="0">
            <x v="443"/>
          </reference>
          <reference field="2" count="1">
            <x v="340"/>
          </reference>
        </references>
      </pivotArea>
    </format>
    <format dxfId="128">
      <pivotArea dataOnly="0" labelOnly="1" outline="0" fieldPosition="0">
        <references count="2">
          <reference field="1" count="1" selected="0">
            <x v="459"/>
          </reference>
          <reference field="2" count="1">
            <x v="118"/>
          </reference>
        </references>
      </pivotArea>
    </format>
    <format dxfId="127">
      <pivotArea dataOnly="0" labelOnly="1" outline="0" fieldPosition="0">
        <references count="2">
          <reference field="1" count="1" selected="0">
            <x v="484"/>
          </reference>
          <reference field="2" count="1">
            <x v="310"/>
          </reference>
        </references>
      </pivotArea>
    </format>
    <format dxfId="126">
      <pivotArea field="1" type="button" dataOnly="0" labelOnly="1" outline="0" axis="axisRow" fieldPosition="1"/>
    </format>
    <format dxfId="125">
      <pivotArea field="2" type="button" dataOnly="0" labelOnly="1" outline="0" axis="axisRow" fieldPosition="2"/>
    </format>
    <format dxfId="124">
      <pivotArea field="6" type="button" dataOnly="0" labelOnly="1" outline="0"/>
    </format>
    <format dxfId="123">
      <pivotArea field="7" type="button" dataOnly="0" labelOnly="1" outline="0" axis="axisRow" fieldPosition="3"/>
    </format>
    <format dxfId="122">
      <pivotArea field="5" type="button" dataOnly="0" labelOnly="1" outline="0"/>
    </format>
    <format dxfId="121">
      <pivotArea field="13" type="button" dataOnly="0" labelOnly="1" outline="0" axis="axisRow" fieldPosition="4"/>
    </format>
    <format dxfId="120">
      <pivotArea field="0" type="button" dataOnly="0" labelOnly="1" outline="0" axis="axisRow" fieldPosition="0"/>
    </format>
    <format dxfId="119">
      <pivotArea field="0" type="button" dataOnly="0" labelOnly="1" outline="0" axis="axisRow" fieldPosition="0"/>
    </format>
    <format dxfId="118">
      <pivotArea field="1" type="button" dataOnly="0" labelOnly="1" outline="0" axis="axisRow" fieldPosition="1"/>
    </format>
    <format dxfId="117">
      <pivotArea field="2" type="button" dataOnly="0" labelOnly="1" outline="0" axis="axisRow" fieldPosition="2"/>
    </format>
    <format dxfId="116">
      <pivotArea field="7" type="button" dataOnly="0" labelOnly="1" outline="0" axis="axisRow" fieldPosition="3"/>
    </format>
    <format dxfId="115">
      <pivotArea field="13" type="button" dataOnly="0" labelOnly="1" outline="0" axis="axisRow" fieldPosition="4"/>
    </format>
    <format dxfId="114">
      <pivotArea field="0" type="button" dataOnly="0" labelOnly="1" outline="0" axis="axisRow" fieldPosition="0"/>
    </format>
    <format dxfId="113">
      <pivotArea field="1" type="button" dataOnly="0" labelOnly="1" outline="0" axis="axisRow" fieldPosition="1"/>
    </format>
    <format dxfId="112">
      <pivotArea field="2" type="button" dataOnly="0" labelOnly="1" outline="0" axis="axisRow" fieldPosition="2"/>
    </format>
    <format dxfId="111">
      <pivotArea field="7" type="button" dataOnly="0" labelOnly="1" outline="0" axis="axisRow" fieldPosition="3"/>
    </format>
    <format dxfId="110">
      <pivotArea field="13" type="button" dataOnly="0" labelOnly="1" outline="0" axis="axisRow" fieldPosition="4"/>
    </format>
  </formats>
  <pivotTableStyleInfo name="PivotStyleMedium6"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07F5B74-1F73-43ED-8F13-55704BC46813}" name="T_Répartition H/F par statut"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17" rowHeaderCaption=" " colHeaderCaption="Genre">
  <location ref="P4:S10" firstHeaderRow="1" firstDataRow="2" firstDataCol="1"/>
  <pivotFields count="17">
    <pivotField dataField="1" showAll="0"/>
    <pivotField showAll="0"/>
    <pivotField showAll="0"/>
    <pivotField axis="axisCol" showAll="0">
      <items count="4">
        <item x="0"/>
        <item x="1"/>
        <item m="1" x="2"/>
        <item t="default"/>
      </items>
    </pivotField>
    <pivotField numFmtId="14" showAll="0"/>
    <pivotField showAll="0">
      <items count="12">
        <item x="9"/>
        <item x="3"/>
        <item x="0"/>
        <item x="8"/>
        <item x="7"/>
        <item x="4"/>
        <item x="1"/>
        <item x="5"/>
        <item x="2"/>
        <item x="6"/>
        <item m="1" x="10"/>
        <item t="default"/>
      </items>
    </pivotField>
    <pivotField axis="axisRow" showAll="0">
      <items count="7">
        <item x="2"/>
        <item m="1" x="5"/>
        <item x="0"/>
        <item x="3"/>
        <item x="1"/>
        <item m="1" x="4"/>
        <item t="default"/>
      </items>
    </pivotField>
    <pivotField showAll="0">
      <items count="7">
        <item x="1"/>
        <item m="1" x="5"/>
        <item x="2"/>
        <item x="0"/>
        <item x="3"/>
        <item m="1" x="4"/>
        <item t="default"/>
      </items>
    </pivotField>
    <pivotField showAll="0"/>
    <pivotField showAll="0"/>
    <pivotField showAll="0"/>
    <pivotField showAll="0"/>
    <pivotField showAll="0"/>
    <pivotField showAll="0"/>
    <pivotField showAll="0"/>
    <pivotField showAll="0"/>
    <pivotField showAll="0"/>
  </pivotFields>
  <rowFields count="1">
    <field x="6"/>
  </rowFields>
  <rowItems count="5">
    <i>
      <x/>
    </i>
    <i>
      <x v="2"/>
    </i>
    <i>
      <x v="3"/>
    </i>
    <i>
      <x v="4"/>
    </i>
    <i t="grand">
      <x/>
    </i>
  </rowItems>
  <colFields count="1">
    <field x="3"/>
  </colFields>
  <colItems count="3">
    <i>
      <x/>
    </i>
    <i>
      <x v="1"/>
    </i>
    <i t="grand">
      <x/>
    </i>
  </colItems>
  <dataFields count="1">
    <dataField name="Nombre de Matricule" fld="0" subtotal="count" baseField="6" baseItem="3"/>
  </dataFields>
  <chartFormats count="11">
    <chartFormat chart="13" format="10" series="1">
      <pivotArea type="data" outline="0" fieldPosition="0">
        <references count="1">
          <reference field="3" count="1" selected="0">
            <x v="0"/>
          </reference>
        </references>
      </pivotArea>
    </chartFormat>
    <chartFormat chart="13" format="11" series="1">
      <pivotArea type="data" outline="0" fieldPosition="0">
        <references count="1">
          <reference field="3" count="1" selected="0">
            <x v="1"/>
          </reference>
        </references>
      </pivotArea>
    </chartFormat>
    <chartFormat chart="15" format="10" series="1">
      <pivotArea type="data" outline="0" fieldPosition="0">
        <references count="1">
          <reference field="3" count="1" selected="0">
            <x v="0"/>
          </reference>
        </references>
      </pivotArea>
    </chartFormat>
    <chartFormat chart="15" format="11" series="1">
      <pivotArea type="data" outline="0" fieldPosition="0">
        <references count="1">
          <reference field="3" count="1" selected="0">
            <x v="1"/>
          </reference>
        </references>
      </pivotArea>
    </chartFormat>
    <chartFormat chart="13" format="12" series="1">
      <pivotArea type="data" outline="0" fieldPosition="0">
        <references count="2">
          <reference field="4294967294" count="1" selected="0">
            <x v="0"/>
          </reference>
          <reference field="3" count="1" selected="0">
            <x v="0"/>
          </reference>
        </references>
      </pivotArea>
    </chartFormat>
    <chartFormat chart="13" format="13" series="1">
      <pivotArea type="data" outline="0" fieldPosition="0">
        <references count="2">
          <reference field="4294967294" count="1" selected="0">
            <x v="0"/>
          </reference>
          <reference field="3" count="1" selected="0">
            <x v="1"/>
          </reference>
        </references>
      </pivotArea>
    </chartFormat>
    <chartFormat chart="15" format="12" series="1">
      <pivotArea type="data" outline="0" fieldPosition="0">
        <references count="2">
          <reference field="4294967294" count="1" selected="0">
            <x v="0"/>
          </reference>
          <reference field="3" count="1" selected="0">
            <x v="1"/>
          </reference>
        </references>
      </pivotArea>
    </chartFormat>
    <chartFormat chart="13" format="14" series="1">
      <pivotArea type="data" outline="0" fieldPosition="0">
        <references count="2">
          <reference field="4294967294" count="1" selected="0">
            <x v="0"/>
          </reference>
          <reference field="3" count="1" selected="0">
            <x v="2"/>
          </reference>
        </references>
      </pivotArea>
    </chartFormat>
    <chartFormat chart="15" format="13" series="1">
      <pivotArea type="data" outline="0" fieldPosition="0">
        <references count="2">
          <reference field="4294967294" count="1" selected="0">
            <x v="0"/>
          </reference>
          <reference field="3" count="1" selected="0">
            <x v="0"/>
          </reference>
        </references>
      </pivotArea>
    </chartFormat>
    <chartFormat chart="13" format="15" series="1">
      <pivotArea type="data" outline="0" fieldPosition="0">
        <references count="1">
          <reference field="4294967294" count="1" selected="0">
            <x v="0"/>
          </reference>
        </references>
      </pivotArea>
    </chartFormat>
    <chartFormat chart="15" format="1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0D614CA-004B-483C-B4A6-C3E88B9A1FB7}" name="T_site de rattachement RH"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5">
  <location ref="AI4:AJ15" firstHeaderRow="1" firstDataRow="1" firstDataCol="1"/>
  <pivotFields count="17">
    <pivotField dataField="1" showAll="0"/>
    <pivotField showAll="0"/>
    <pivotField showAll="0"/>
    <pivotField showAll="0"/>
    <pivotField numFmtId="14" showAll="0"/>
    <pivotField axis="axisRow" showAll="0">
      <items count="12">
        <item x="9"/>
        <item x="3"/>
        <item x="0"/>
        <item x="8"/>
        <item x="7"/>
        <item x="4"/>
        <item x="1"/>
        <item x="5"/>
        <item x="2"/>
        <item x="6"/>
        <item m="1" x="10"/>
        <item t="default"/>
      </items>
    </pivotField>
    <pivotField showAll="0">
      <items count="7">
        <item x="2"/>
        <item m="1" x="5"/>
        <item x="0"/>
        <item x="3"/>
        <item x="1"/>
        <item m="1" x="4"/>
        <item t="default"/>
      </items>
    </pivotField>
    <pivotField showAll="0">
      <items count="7">
        <item x="1"/>
        <item m="1" x="5"/>
        <item x="2"/>
        <item x="0"/>
        <item x="3"/>
        <item m="1" x="4"/>
        <item t="default"/>
      </items>
    </pivotField>
    <pivotField showAll="0"/>
    <pivotField showAll="0"/>
    <pivotField showAll="0"/>
    <pivotField showAll="0"/>
    <pivotField showAll="0"/>
    <pivotField showAll="0"/>
    <pivotField showAll="0"/>
    <pivotField showAll="0"/>
    <pivotField showAll="0"/>
  </pivotFields>
  <rowFields count="1">
    <field x="5"/>
  </rowFields>
  <rowItems count="11">
    <i>
      <x/>
    </i>
    <i>
      <x v="1"/>
    </i>
    <i>
      <x v="2"/>
    </i>
    <i>
      <x v="3"/>
    </i>
    <i>
      <x v="4"/>
    </i>
    <i>
      <x v="5"/>
    </i>
    <i>
      <x v="6"/>
    </i>
    <i>
      <x v="7"/>
    </i>
    <i>
      <x v="8"/>
    </i>
    <i>
      <x v="9"/>
    </i>
    <i t="grand">
      <x/>
    </i>
  </rowItems>
  <colItems count="1">
    <i/>
  </colItems>
  <dataFields count="1">
    <dataField name="Nombre de Matricule" fld="0" subtotal="count" baseField="5" baseItem="0"/>
  </dataFields>
  <chartFormats count="2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5" count="1" selected="0">
            <x v="1"/>
          </reference>
        </references>
      </pivotArea>
    </chartFormat>
    <chartFormat chart="1" format="2" series="1">
      <pivotArea type="data" outline="0" fieldPosition="0">
        <references count="1">
          <reference field="4294967294" count="1" selected="0">
            <x v="0"/>
          </reference>
        </references>
      </pivotArea>
    </chartFormat>
    <chartFormat chart="1" format="3">
      <pivotArea type="data" outline="0" fieldPosition="0">
        <references count="2">
          <reference field="4294967294" count="1" selected="0">
            <x v="0"/>
          </reference>
          <reference field="5" count="1" selected="0">
            <x v="0"/>
          </reference>
        </references>
      </pivotArea>
    </chartFormat>
    <chartFormat chart="1" format="4">
      <pivotArea type="data" outline="0" fieldPosition="0">
        <references count="2">
          <reference field="4294967294" count="1" selected="0">
            <x v="0"/>
          </reference>
          <reference field="5" count="1" selected="0">
            <x v="1"/>
          </reference>
        </references>
      </pivotArea>
    </chartFormat>
    <chartFormat chart="1" format="5">
      <pivotArea type="data" outline="0" fieldPosition="0">
        <references count="2">
          <reference field="4294967294" count="1" selected="0">
            <x v="0"/>
          </reference>
          <reference field="5" count="1" selected="0">
            <x v="2"/>
          </reference>
        </references>
      </pivotArea>
    </chartFormat>
    <chartFormat chart="1" format="6">
      <pivotArea type="data" outline="0" fieldPosition="0">
        <references count="2">
          <reference field="4294967294" count="1" selected="0">
            <x v="0"/>
          </reference>
          <reference field="5" count="1" selected="0">
            <x v="3"/>
          </reference>
        </references>
      </pivotArea>
    </chartFormat>
    <chartFormat chart="1" format="7">
      <pivotArea type="data" outline="0" fieldPosition="0">
        <references count="2">
          <reference field="4294967294" count="1" selected="0">
            <x v="0"/>
          </reference>
          <reference field="5" count="1" selected="0">
            <x v="4"/>
          </reference>
        </references>
      </pivotArea>
    </chartFormat>
    <chartFormat chart="1" format="8">
      <pivotArea type="data" outline="0" fieldPosition="0">
        <references count="2">
          <reference field="4294967294" count="1" selected="0">
            <x v="0"/>
          </reference>
          <reference field="5" count="1" selected="0">
            <x v="5"/>
          </reference>
        </references>
      </pivotArea>
    </chartFormat>
    <chartFormat chart="1" format="9">
      <pivotArea type="data" outline="0" fieldPosition="0">
        <references count="2">
          <reference field="4294967294" count="1" selected="0">
            <x v="0"/>
          </reference>
          <reference field="5" count="1" selected="0">
            <x v="6"/>
          </reference>
        </references>
      </pivotArea>
    </chartFormat>
    <chartFormat chart="1" format="10">
      <pivotArea type="data" outline="0" fieldPosition="0">
        <references count="2">
          <reference field="4294967294" count="1" selected="0">
            <x v="0"/>
          </reference>
          <reference field="5" count="1" selected="0">
            <x v="7"/>
          </reference>
        </references>
      </pivotArea>
    </chartFormat>
    <chartFormat chart="1" format="11">
      <pivotArea type="data" outline="0" fieldPosition="0">
        <references count="2">
          <reference field="4294967294" count="1" selected="0">
            <x v="0"/>
          </reference>
          <reference field="5" count="1" selected="0">
            <x v="8"/>
          </reference>
        </references>
      </pivotArea>
    </chartFormat>
    <chartFormat chart="1" format="12">
      <pivotArea type="data" outline="0" fieldPosition="0">
        <references count="2">
          <reference field="4294967294" count="1" selected="0">
            <x v="0"/>
          </reference>
          <reference field="5" count="1" selected="0">
            <x v="9"/>
          </reference>
        </references>
      </pivotArea>
    </chartFormat>
    <chartFormat chart="4" format="35" series="1">
      <pivotArea type="data" outline="0" fieldPosition="0">
        <references count="1">
          <reference field="4294967294" count="1" selected="0">
            <x v="0"/>
          </reference>
        </references>
      </pivotArea>
    </chartFormat>
    <chartFormat chart="4" format="36">
      <pivotArea type="data" outline="0" fieldPosition="0">
        <references count="2">
          <reference field="4294967294" count="1" selected="0">
            <x v="0"/>
          </reference>
          <reference field="5" count="1" selected="0">
            <x v="0"/>
          </reference>
        </references>
      </pivotArea>
    </chartFormat>
    <chartFormat chart="4" format="37">
      <pivotArea type="data" outline="0" fieldPosition="0">
        <references count="2">
          <reference field="4294967294" count="1" selected="0">
            <x v="0"/>
          </reference>
          <reference field="5" count="1" selected="0">
            <x v="1"/>
          </reference>
        </references>
      </pivotArea>
    </chartFormat>
    <chartFormat chart="4" format="38">
      <pivotArea type="data" outline="0" fieldPosition="0">
        <references count="2">
          <reference field="4294967294" count="1" selected="0">
            <x v="0"/>
          </reference>
          <reference field="5" count="1" selected="0">
            <x v="2"/>
          </reference>
        </references>
      </pivotArea>
    </chartFormat>
    <chartFormat chart="4" format="39">
      <pivotArea type="data" outline="0" fieldPosition="0">
        <references count="2">
          <reference field="4294967294" count="1" selected="0">
            <x v="0"/>
          </reference>
          <reference field="5" count="1" selected="0">
            <x v="3"/>
          </reference>
        </references>
      </pivotArea>
    </chartFormat>
    <chartFormat chart="4" format="40">
      <pivotArea type="data" outline="0" fieldPosition="0">
        <references count="2">
          <reference field="4294967294" count="1" selected="0">
            <x v="0"/>
          </reference>
          <reference field="5" count="1" selected="0">
            <x v="4"/>
          </reference>
        </references>
      </pivotArea>
    </chartFormat>
    <chartFormat chart="4" format="41">
      <pivotArea type="data" outline="0" fieldPosition="0">
        <references count="2">
          <reference field="4294967294" count="1" selected="0">
            <x v="0"/>
          </reference>
          <reference field="5" count="1" selected="0">
            <x v="5"/>
          </reference>
        </references>
      </pivotArea>
    </chartFormat>
    <chartFormat chart="4" format="42">
      <pivotArea type="data" outline="0" fieldPosition="0">
        <references count="2">
          <reference field="4294967294" count="1" selected="0">
            <x v="0"/>
          </reference>
          <reference field="5" count="1" selected="0">
            <x v="6"/>
          </reference>
        </references>
      </pivotArea>
    </chartFormat>
    <chartFormat chart="4" format="43">
      <pivotArea type="data" outline="0" fieldPosition="0">
        <references count="2">
          <reference field="4294967294" count="1" selected="0">
            <x v="0"/>
          </reference>
          <reference field="5" count="1" selected="0">
            <x v="7"/>
          </reference>
        </references>
      </pivotArea>
    </chartFormat>
    <chartFormat chart="4" format="44">
      <pivotArea type="data" outline="0" fieldPosition="0">
        <references count="2">
          <reference field="4294967294" count="1" selected="0">
            <x v="0"/>
          </reference>
          <reference field="5" count="1" selected="0">
            <x v="8"/>
          </reference>
        </references>
      </pivotArea>
    </chartFormat>
    <chartFormat chart="4" format="45">
      <pivotArea type="data" outline="0" fieldPosition="0">
        <references count="2">
          <reference field="4294967294" count="1" selected="0">
            <x v="0"/>
          </reference>
          <reference field="5"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A02D51C-B5D6-466E-BF30-E930DBFAD087}" name="TCD_Nb_visites_sous_15_jrs"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6" rowHeaderCaption="Retard">
  <location ref="BW12:BW13" firstHeaderRow="1" firstDataRow="1" firstDataCol="0" rowPageCount="1" colPageCount="1"/>
  <pivotFields count="17">
    <pivotField showAll="0"/>
    <pivotField showAll="0"/>
    <pivotField showAll="0"/>
    <pivotField showAll="0"/>
    <pivotField numFmtId="14" showAll="0"/>
    <pivotField showAll="0">
      <items count="12">
        <item x="9"/>
        <item x="3"/>
        <item x="0"/>
        <item x="8"/>
        <item x="7"/>
        <item x="4"/>
        <item x="1"/>
        <item x="5"/>
        <item x="2"/>
        <item x="6"/>
        <item m="1" x="10"/>
        <item t="default"/>
      </items>
    </pivotField>
    <pivotField showAll="0">
      <items count="7">
        <item x="2"/>
        <item m="1" x="5"/>
        <item x="0"/>
        <item x="3"/>
        <item x="1"/>
        <item m="1" x="4"/>
        <item t="default"/>
      </items>
    </pivotField>
    <pivotField showAll="0">
      <items count="7">
        <item x="1"/>
        <item m="1" x="5"/>
        <item x="2"/>
        <item x="0"/>
        <item x="3"/>
        <item m="1" x="4"/>
        <item t="default"/>
      </items>
    </pivotField>
    <pivotField showAll="0"/>
    <pivotField showAll="0"/>
    <pivotField showAll="0"/>
    <pivotField showAll="0"/>
    <pivotField showAll="0"/>
    <pivotField showAll="0"/>
    <pivotField showAll="0"/>
    <pivotField axis="axisPage" dataField="1" showAll="0">
      <items count="3">
        <item x="0"/>
        <item x="1"/>
        <item t="default"/>
      </items>
    </pivotField>
    <pivotField showAll="0"/>
  </pivotFields>
  <rowItems count="1">
    <i/>
  </rowItems>
  <colItems count="1">
    <i/>
  </colItems>
  <pageFields count="1">
    <pageField fld="15" item="1" hier="-1"/>
  </pageFields>
  <dataFields count="1">
    <dataField name="Nombre de Visite sous 15 jours "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7DA95E7B-8E2F-4B3E-8C1C-39AAB726E9FB}" name="T_suivi_par_pop"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32" rowHeaderCaption="Etiquettes de lignes" colHeaderCaption="Type de suivi">
  <location ref="AY4:BD10" firstHeaderRow="1" firstDataRow="2" firstDataCol="1"/>
  <pivotFields count="17">
    <pivotField dataField="1" showAll="0"/>
    <pivotField showAll="0"/>
    <pivotField showAll="0"/>
    <pivotField showAll="0"/>
    <pivotField numFmtId="14" showAll="0"/>
    <pivotField showAll="0">
      <items count="12">
        <item x="9"/>
        <item x="3"/>
        <item x="0"/>
        <item x="8"/>
        <item x="7"/>
        <item x="4"/>
        <item x="1"/>
        <item x="5"/>
        <item x="2"/>
        <item x="6"/>
        <item m="1" x="10"/>
        <item t="default"/>
      </items>
    </pivotField>
    <pivotField axis="axisRow" showAll="0">
      <items count="7">
        <item x="2"/>
        <item m="1" x="5"/>
        <item x="0"/>
        <item x="3"/>
        <item x="1"/>
        <item m="1" x="4"/>
        <item t="default"/>
      </items>
    </pivotField>
    <pivotField axis="axisCol" showAll="0">
      <items count="7">
        <item x="2"/>
        <item x="0"/>
        <item x="3"/>
        <item m="1" x="4"/>
        <item m="1" x="5"/>
        <item x="1"/>
        <item t="default"/>
      </items>
    </pivotField>
    <pivotField showAll="0"/>
    <pivotField showAll="0"/>
    <pivotField showAll="0"/>
    <pivotField showAll="0"/>
    <pivotField showAll="0"/>
    <pivotField showAll="0"/>
    <pivotField showAll="0"/>
    <pivotField showAll="0"/>
    <pivotField showAll="0"/>
  </pivotFields>
  <rowFields count="1">
    <field x="6"/>
  </rowFields>
  <rowItems count="5">
    <i>
      <x/>
    </i>
    <i>
      <x v="2"/>
    </i>
    <i>
      <x v="3"/>
    </i>
    <i>
      <x v="4"/>
    </i>
    <i t="grand">
      <x/>
    </i>
  </rowItems>
  <colFields count="1">
    <field x="7"/>
  </colFields>
  <colItems count="5">
    <i>
      <x/>
    </i>
    <i>
      <x v="1"/>
    </i>
    <i>
      <x v="2"/>
    </i>
    <i>
      <x v="5"/>
    </i>
    <i t="grand">
      <x/>
    </i>
  </colItems>
  <dataFields count="1">
    <dataField name="Nombre de matricules" fld="0" subtotal="count" baseField="7" baseItem="0"/>
  </dataFields>
  <formats count="2">
    <format dxfId="182">
      <pivotArea dataOnly="0" labelOnly="1" fieldPosition="0">
        <references count="1">
          <reference field="7" count="0"/>
        </references>
      </pivotArea>
    </format>
    <format dxfId="181">
      <pivotArea dataOnly="0" labelOnly="1" grandCol="1" outline="0" fieldPosition="0"/>
    </format>
  </formats>
  <chartFormats count="41">
    <chartFormat chart="2" format="12" series="1">
      <pivotArea type="data" outline="0" fieldPosition="0">
        <references count="1">
          <reference field="4294967294" count="1" selected="0">
            <x v="0"/>
          </reference>
        </references>
      </pivotArea>
    </chartFormat>
    <chartFormat chart="2" format="13" series="1">
      <pivotArea type="data" outline="0" fieldPosition="0">
        <references count="2">
          <reference field="4294967294" count="1" selected="0">
            <x v="0"/>
          </reference>
          <reference field="7" count="1" selected="0">
            <x v="1"/>
          </reference>
        </references>
      </pivotArea>
    </chartFormat>
    <chartFormat chart="2" format="14" series="1">
      <pivotArea type="data" outline="0" fieldPosition="0">
        <references count="2">
          <reference field="4294967294" count="1" selected="0">
            <x v="0"/>
          </reference>
          <reference field="7" count="1" selected="0">
            <x v="2"/>
          </reference>
        </references>
      </pivotArea>
    </chartFormat>
    <chartFormat chart="2" format="15" series="1">
      <pivotArea type="data" outline="0" fieldPosition="0">
        <references count="2">
          <reference field="4294967294" count="1" selected="0">
            <x v="0"/>
          </reference>
          <reference field="7" count="1" selected="0">
            <x v="4"/>
          </reference>
        </references>
      </pivotArea>
    </chartFormat>
    <chartFormat chart="16" format="52" series="1">
      <pivotArea type="data" outline="0" fieldPosition="0">
        <references count="2">
          <reference field="4294967294" count="1" selected="0">
            <x v="0"/>
          </reference>
          <reference field="7" count="1" selected="0">
            <x v="0"/>
          </reference>
        </references>
      </pivotArea>
    </chartFormat>
    <chartFormat chart="16" format="53" series="1">
      <pivotArea type="data" outline="0" fieldPosition="0">
        <references count="2">
          <reference field="4294967294" count="1" selected="0">
            <x v="0"/>
          </reference>
          <reference field="7" count="1" selected="0">
            <x v="1"/>
          </reference>
        </references>
      </pivotArea>
    </chartFormat>
    <chartFormat chart="16" format="54" series="1">
      <pivotArea type="data" outline="0" fieldPosition="0">
        <references count="2">
          <reference field="4294967294" count="1" selected="0">
            <x v="0"/>
          </reference>
          <reference field="7" count="1" selected="0">
            <x v="2"/>
          </reference>
        </references>
      </pivotArea>
    </chartFormat>
    <chartFormat chart="16" format="55" series="1">
      <pivotArea type="data" outline="0" fieldPosition="0">
        <references count="2">
          <reference field="4294967294" count="1" selected="0">
            <x v="0"/>
          </reference>
          <reference field="7" count="1" selected="0">
            <x v="5"/>
          </reference>
        </references>
      </pivotArea>
    </chartFormat>
    <chartFormat chart="16" format="56">
      <pivotArea type="data" outline="0" fieldPosition="0">
        <references count="3">
          <reference field="4294967294" count="1" selected="0">
            <x v="0"/>
          </reference>
          <reference field="6" count="1" selected="0">
            <x v="2"/>
          </reference>
          <reference field="7" count="1" selected="0">
            <x v="1"/>
          </reference>
        </references>
      </pivotArea>
    </chartFormat>
    <chartFormat chart="16" format="57">
      <pivotArea type="data" outline="0" fieldPosition="0">
        <references count="3">
          <reference field="4294967294" count="1" selected="0">
            <x v="0"/>
          </reference>
          <reference field="6" count="1" selected="0">
            <x v="0"/>
          </reference>
          <reference field="7" count="1" selected="0">
            <x v="1"/>
          </reference>
        </references>
      </pivotArea>
    </chartFormat>
    <chartFormat chart="16" format="58">
      <pivotArea type="data" outline="0" fieldPosition="0">
        <references count="3">
          <reference field="4294967294" count="1" selected="0">
            <x v="0"/>
          </reference>
          <reference field="6" count="1" selected="0">
            <x v="0"/>
          </reference>
          <reference field="7" count="1" selected="0">
            <x v="0"/>
          </reference>
        </references>
      </pivotArea>
    </chartFormat>
    <chartFormat chart="16" format="59">
      <pivotArea type="data" outline="0" fieldPosition="0">
        <references count="3">
          <reference field="4294967294" count="1" selected="0">
            <x v="0"/>
          </reference>
          <reference field="6" count="1" selected="0">
            <x v="0"/>
          </reference>
          <reference field="7" count="1" selected="0">
            <x v="2"/>
          </reference>
        </references>
      </pivotArea>
    </chartFormat>
    <chartFormat chart="16" format="60">
      <pivotArea type="data" outline="0" fieldPosition="0">
        <references count="3">
          <reference field="4294967294" count="1" selected="0">
            <x v="0"/>
          </reference>
          <reference field="6" count="1" selected="0">
            <x v="2"/>
          </reference>
          <reference field="7" count="1" selected="0">
            <x v="0"/>
          </reference>
        </references>
      </pivotArea>
    </chartFormat>
    <chartFormat chart="16" format="61">
      <pivotArea type="data" outline="0" fieldPosition="0">
        <references count="3">
          <reference field="4294967294" count="1" selected="0">
            <x v="0"/>
          </reference>
          <reference field="6" count="1" selected="0">
            <x v="3"/>
          </reference>
          <reference field="7" count="1" selected="0">
            <x v="0"/>
          </reference>
        </references>
      </pivotArea>
    </chartFormat>
    <chartFormat chart="16" format="62">
      <pivotArea type="data" outline="0" fieldPosition="0">
        <references count="3">
          <reference field="4294967294" count="1" selected="0">
            <x v="0"/>
          </reference>
          <reference field="6" count="1" selected="0">
            <x v="3"/>
          </reference>
          <reference field="7" count="1" selected="0">
            <x v="1"/>
          </reference>
        </references>
      </pivotArea>
    </chartFormat>
    <chartFormat chart="16" format="63">
      <pivotArea type="data" outline="0" fieldPosition="0">
        <references count="3">
          <reference field="4294967294" count="1" selected="0">
            <x v="0"/>
          </reference>
          <reference field="6" count="1" selected="0">
            <x v="4"/>
          </reference>
          <reference field="7" count="1" selected="0">
            <x v="0"/>
          </reference>
        </references>
      </pivotArea>
    </chartFormat>
    <chartFormat chart="16" format="64">
      <pivotArea type="data" outline="0" fieldPosition="0">
        <references count="3">
          <reference field="4294967294" count="1" selected="0">
            <x v="0"/>
          </reference>
          <reference field="6" count="1" selected="0">
            <x v="4"/>
          </reference>
          <reference field="7" count="1" selected="0">
            <x v="1"/>
          </reference>
        </references>
      </pivotArea>
    </chartFormat>
    <chartFormat chart="16" format="65">
      <pivotArea type="data" outline="0" fieldPosition="0">
        <references count="3">
          <reference field="4294967294" count="1" selected="0">
            <x v="0"/>
          </reference>
          <reference field="6" count="1" selected="0">
            <x v="4"/>
          </reference>
          <reference field="7" count="1" selected="0">
            <x v="2"/>
          </reference>
        </references>
      </pivotArea>
    </chartFormat>
    <chartFormat chart="16" format="66">
      <pivotArea type="data" outline="0" fieldPosition="0">
        <references count="3">
          <reference field="4294967294" count="1" selected="0">
            <x v="0"/>
          </reference>
          <reference field="6" count="1" selected="0">
            <x v="4"/>
          </reference>
          <reference field="7" count="1" selected="0">
            <x v="5"/>
          </reference>
        </references>
      </pivotArea>
    </chartFormat>
    <chartFormat chart="17" format="67" series="1">
      <pivotArea type="data" outline="0" fieldPosition="0">
        <references count="2">
          <reference field="4294967294" count="1" selected="0">
            <x v="0"/>
          </reference>
          <reference field="7" count="1" selected="0">
            <x v="0"/>
          </reference>
        </references>
      </pivotArea>
    </chartFormat>
    <chartFormat chart="17" format="68">
      <pivotArea type="data" outline="0" fieldPosition="0">
        <references count="3">
          <reference field="4294967294" count="1" selected="0">
            <x v="0"/>
          </reference>
          <reference field="6" count="1" selected="0">
            <x v="0"/>
          </reference>
          <reference field="7" count="1" selected="0">
            <x v="0"/>
          </reference>
        </references>
      </pivotArea>
    </chartFormat>
    <chartFormat chart="17" format="69">
      <pivotArea type="data" outline="0" fieldPosition="0">
        <references count="3">
          <reference field="4294967294" count="1" selected="0">
            <x v="0"/>
          </reference>
          <reference field="6" count="1" selected="0">
            <x v="2"/>
          </reference>
          <reference field="7" count="1" selected="0">
            <x v="0"/>
          </reference>
        </references>
      </pivotArea>
    </chartFormat>
    <chartFormat chart="17" format="70">
      <pivotArea type="data" outline="0" fieldPosition="0">
        <references count="3">
          <reference field="4294967294" count="1" selected="0">
            <x v="0"/>
          </reference>
          <reference field="6" count="1" selected="0">
            <x v="3"/>
          </reference>
          <reference field="7" count="1" selected="0">
            <x v="0"/>
          </reference>
        </references>
      </pivotArea>
    </chartFormat>
    <chartFormat chart="17" format="71">
      <pivotArea type="data" outline="0" fieldPosition="0">
        <references count="3">
          <reference field="4294967294" count="1" selected="0">
            <x v="0"/>
          </reference>
          <reference field="6" count="1" selected="0">
            <x v="4"/>
          </reference>
          <reference field="7" count="1" selected="0">
            <x v="0"/>
          </reference>
        </references>
      </pivotArea>
    </chartFormat>
    <chartFormat chart="17" format="72" series="1">
      <pivotArea type="data" outline="0" fieldPosition="0">
        <references count="2">
          <reference field="4294967294" count="1" selected="0">
            <x v="0"/>
          </reference>
          <reference field="7" count="1" selected="0">
            <x v="1"/>
          </reference>
        </references>
      </pivotArea>
    </chartFormat>
    <chartFormat chart="17" format="73">
      <pivotArea type="data" outline="0" fieldPosition="0">
        <references count="3">
          <reference field="4294967294" count="1" selected="0">
            <x v="0"/>
          </reference>
          <reference field="6" count="1" selected="0">
            <x v="0"/>
          </reference>
          <reference field="7" count="1" selected="0">
            <x v="1"/>
          </reference>
        </references>
      </pivotArea>
    </chartFormat>
    <chartFormat chart="17" format="74">
      <pivotArea type="data" outline="0" fieldPosition="0">
        <references count="3">
          <reference field="4294967294" count="1" selected="0">
            <x v="0"/>
          </reference>
          <reference field="6" count="1" selected="0">
            <x v="2"/>
          </reference>
          <reference field="7" count="1" selected="0">
            <x v="1"/>
          </reference>
        </references>
      </pivotArea>
    </chartFormat>
    <chartFormat chart="17" format="75">
      <pivotArea type="data" outline="0" fieldPosition="0">
        <references count="3">
          <reference field="4294967294" count="1" selected="0">
            <x v="0"/>
          </reference>
          <reference field="6" count="1" selected="0">
            <x v="3"/>
          </reference>
          <reference field="7" count="1" selected="0">
            <x v="1"/>
          </reference>
        </references>
      </pivotArea>
    </chartFormat>
    <chartFormat chart="17" format="76">
      <pivotArea type="data" outline="0" fieldPosition="0">
        <references count="3">
          <reference field="4294967294" count="1" selected="0">
            <x v="0"/>
          </reference>
          <reference field="6" count="1" selected="0">
            <x v="4"/>
          </reference>
          <reference field="7" count="1" selected="0">
            <x v="1"/>
          </reference>
        </references>
      </pivotArea>
    </chartFormat>
    <chartFormat chart="17" format="77" series="1">
      <pivotArea type="data" outline="0" fieldPosition="0">
        <references count="2">
          <reference field="4294967294" count="1" selected="0">
            <x v="0"/>
          </reference>
          <reference field="7" count="1" selected="0">
            <x v="2"/>
          </reference>
        </references>
      </pivotArea>
    </chartFormat>
    <chartFormat chart="28" format="52" series="1">
      <pivotArea type="data" outline="0" fieldPosition="0">
        <references count="2">
          <reference field="4294967294" count="1" selected="0">
            <x v="0"/>
          </reference>
          <reference field="7" count="1" selected="0">
            <x v="0"/>
          </reference>
        </references>
      </pivotArea>
    </chartFormat>
    <chartFormat chart="28" format="53" series="1">
      <pivotArea type="data" outline="0" fieldPosition="0">
        <references count="2">
          <reference field="4294967294" count="1" selected="0">
            <x v="0"/>
          </reference>
          <reference field="7" count="1" selected="0">
            <x v="1"/>
          </reference>
        </references>
      </pivotArea>
    </chartFormat>
    <chartFormat chart="28" format="54" series="1">
      <pivotArea type="data" outline="0" fieldPosition="0">
        <references count="2">
          <reference field="4294967294" count="1" selected="0">
            <x v="0"/>
          </reference>
          <reference field="7" count="1" selected="0">
            <x v="2"/>
          </reference>
        </references>
      </pivotArea>
    </chartFormat>
    <chartFormat chart="28" format="55" series="1">
      <pivotArea type="data" outline="0" fieldPosition="0">
        <references count="2">
          <reference field="4294967294" count="1" selected="0">
            <x v="0"/>
          </reference>
          <reference field="7" count="1" selected="0">
            <x v="5"/>
          </reference>
        </references>
      </pivotArea>
    </chartFormat>
    <chartFormat chart="31" format="68" series="1">
      <pivotArea type="data" outline="0" fieldPosition="0">
        <references count="2">
          <reference field="4294967294" count="1" selected="0">
            <x v="0"/>
          </reference>
          <reference field="7" count="1" selected="0">
            <x v="0"/>
          </reference>
        </references>
      </pivotArea>
    </chartFormat>
    <chartFormat chart="31" format="69" series="1">
      <pivotArea type="data" outline="0" fieldPosition="0">
        <references count="2">
          <reference field="4294967294" count="1" selected="0">
            <x v="0"/>
          </reference>
          <reference field="7" count="1" selected="0">
            <x v="1"/>
          </reference>
        </references>
      </pivotArea>
    </chartFormat>
    <chartFormat chart="31" format="70" series="1">
      <pivotArea type="data" outline="0" fieldPosition="0">
        <references count="2">
          <reference field="4294967294" count="1" selected="0">
            <x v="0"/>
          </reference>
          <reference field="7" count="1" selected="0">
            <x v="2"/>
          </reference>
        </references>
      </pivotArea>
    </chartFormat>
    <chartFormat chart="31" format="71" series="1">
      <pivotArea type="data" outline="0" fieldPosition="0">
        <references count="2">
          <reference field="4294967294" count="1" selected="0">
            <x v="0"/>
          </reference>
          <reference field="7" count="1" selected="0">
            <x v="5"/>
          </reference>
        </references>
      </pivotArea>
    </chartFormat>
    <chartFormat chart="31" format="72" series="1">
      <pivotArea type="data" outline="0" fieldPosition="0">
        <references count="1">
          <reference field="4294967294" count="1" selected="0">
            <x v="0"/>
          </reference>
        </references>
      </pivotArea>
    </chartFormat>
    <chartFormat chart="28" format="56" series="1">
      <pivotArea type="data" outline="0" fieldPosition="0">
        <references count="1">
          <reference field="4294967294" count="1" selected="0">
            <x v="0"/>
          </reference>
        </references>
      </pivotArea>
    </chartFormat>
    <chartFormat chart="16" format="6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08035E5-5A8B-4D76-91E9-22A524A988A4}" name="TCD_Nb_retards"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6" rowHeaderCaption="Retard">
  <location ref="BW6:BW7" firstHeaderRow="1" firstDataRow="1" firstDataCol="0" rowPageCount="1" colPageCount="1"/>
  <pivotFields count="17">
    <pivotField showAll="0"/>
    <pivotField showAll="0"/>
    <pivotField showAll="0"/>
    <pivotField showAll="0"/>
    <pivotField numFmtId="14" showAll="0"/>
    <pivotField showAll="0">
      <items count="12">
        <item x="9"/>
        <item x="3"/>
        <item x="0"/>
        <item x="8"/>
        <item x="7"/>
        <item x="4"/>
        <item x="1"/>
        <item x="5"/>
        <item x="2"/>
        <item x="6"/>
        <item m="1" x="10"/>
        <item t="default"/>
      </items>
    </pivotField>
    <pivotField showAll="0">
      <items count="7">
        <item x="2"/>
        <item m="1" x="5"/>
        <item x="0"/>
        <item x="3"/>
        <item x="1"/>
        <item m="1" x="4"/>
        <item t="default"/>
      </items>
    </pivotField>
    <pivotField showAll="0">
      <items count="7">
        <item x="1"/>
        <item m="1" x="5"/>
        <item x="2"/>
        <item x="0"/>
        <item x="3"/>
        <item m="1" x="4"/>
        <item t="default"/>
      </items>
    </pivotField>
    <pivotField showAll="0"/>
    <pivotField showAll="0"/>
    <pivotField showAll="0"/>
    <pivotField showAll="0"/>
    <pivotField showAll="0"/>
    <pivotField showAll="0"/>
    <pivotField axis="axisPage" dataField="1" showAll="0">
      <items count="3">
        <item x="0"/>
        <item x="1"/>
        <item t="default"/>
      </items>
    </pivotField>
    <pivotField showAll="0"/>
    <pivotField showAll="0"/>
  </pivotFields>
  <rowItems count="1">
    <i/>
  </rowItems>
  <colItems count="1">
    <i/>
  </colItems>
  <pageFields count="1">
    <pageField fld="14" item="1" hier="-1"/>
  </pageFields>
  <dataFields count="1">
    <dataField name="Nombre de Retard"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5879916-F528-47D5-A84F-2F1D001C6416}" name="TCD_Nb_visites_plus_15_jrs"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chartFormat="6" rowHeaderCaption="Retard">
  <location ref="BW21:BW22" firstHeaderRow="1" firstDataRow="1" firstDataCol="0" rowPageCount="1" colPageCount="1"/>
  <pivotFields count="17">
    <pivotField showAll="0"/>
    <pivotField showAll="0"/>
    <pivotField showAll="0"/>
    <pivotField showAll="0"/>
    <pivotField numFmtId="14" showAll="0"/>
    <pivotField showAll="0">
      <items count="12">
        <item x="9"/>
        <item x="3"/>
        <item x="0"/>
        <item x="8"/>
        <item x="7"/>
        <item x="4"/>
        <item x="1"/>
        <item x="5"/>
        <item x="2"/>
        <item x="6"/>
        <item m="1" x="10"/>
        <item t="default"/>
      </items>
    </pivotField>
    <pivotField showAll="0">
      <items count="7">
        <item x="2"/>
        <item m="1" x="5"/>
        <item x="0"/>
        <item x="3"/>
        <item x="1"/>
        <item m="1" x="4"/>
        <item t="default"/>
      </items>
    </pivotField>
    <pivotField showAll="0">
      <items count="7">
        <item x="1"/>
        <item m="1" x="5"/>
        <item x="2"/>
        <item x="0"/>
        <item x="3"/>
        <item m="1" x="4"/>
        <item t="default"/>
      </items>
    </pivotField>
    <pivotField showAll="0"/>
    <pivotField showAll="0"/>
    <pivotField showAll="0"/>
    <pivotField showAll="0"/>
    <pivotField showAll="0"/>
    <pivotField showAll="0"/>
    <pivotField showAll="0"/>
    <pivotField dataField="1" showAll="0"/>
    <pivotField axis="axisPage" showAll="0">
      <items count="3">
        <item x="1"/>
        <item x="0"/>
        <item t="default"/>
      </items>
    </pivotField>
  </pivotFields>
  <rowItems count="1">
    <i/>
  </rowItems>
  <colItems count="1">
    <i/>
  </colItems>
  <pageFields count="1">
    <pageField fld="16" item="1" hier="-1"/>
  </pageFields>
  <dataFields count="1">
    <dataField name="Nombre de Visite sous 15 jours " fld="1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FEBE0ECA-8D6B-438A-8FE7-795C8E36E51A}" name="Type_suivi_par_statut2" cacheId="14" applyNumberFormats="0" applyBorderFormats="0" applyFontFormats="0" applyPatternFormats="0" applyAlignmentFormats="0" applyWidthHeightFormats="1" dataCaption="Valeurs" grandTotalCaption="Total" updatedVersion="7" minRefreshableVersion="3" useAutoFormatting="1" itemPrintTitles="1" createdVersion="7" indent="0" outline="1" outlineData="1" multipleFieldFilters="0" rowHeaderCaption="Etiquettes de lignes" colHeaderCaption="Agent">
  <location ref="BK4:BP10" firstHeaderRow="1" firstDataRow="2" firstDataCol="1"/>
  <pivotFields count="17">
    <pivotField dataField="1" showAll="0"/>
    <pivotField showAll="0"/>
    <pivotField showAll="0"/>
    <pivotField showAll="0"/>
    <pivotField numFmtId="14" showAll="0"/>
    <pivotField showAll="0">
      <items count="12">
        <item x="9"/>
        <item x="3"/>
        <item x="0"/>
        <item x="8"/>
        <item x="7"/>
        <item x="4"/>
        <item x="1"/>
        <item x="5"/>
        <item x="2"/>
        <item x="6"/>
        <item m="1" x="10"/>
        <item t="default"/>
      </items>
    </pivotField>
    <pivotField axis="axisCol" showAll="0">
      <items count="7">
        <item n="de maîtrise" x="2"/>
        <item m="1" x="5"/>
        <item x="0"/>
        <item x="3"/>
        <item x="1"/>
        <item m="1" x="4"/>
        <item t="default"/>
      </items>
    </pivotField>
    <pivotField axis="axisRow" showAll="0">
      <items count="7">
        <item m="1" x="5"/>
        <item x="2"/>
        <item x="0"/>
        <item x="3"/>
        <item m="1" x="4"/>
        <item x="1"/>
        <item t="default"/>
      </items>
    </pivotField>
    <pivotField showAll="0"/>
    <pivotField showAll="0"/>
    <pivotField showAll="0"/>
    <pivotField showAll="0"/>
    <pivotField showAll="0"/>
    <pivotField numFmtId="14" showAll="0"/>
    <pivotField showAll="0"/>
    <pivotField showAll="0"/>
    <pivotField showAll="0"/>
  </pivotFields>
  <rowFields count="1">
    <field x="7"/>
  </rowFields>
  <rowItems count="5">
    <i>
      <x v="1"/>
    </i>
    <i>
      <x v="2"/>
    </i>
    <i>
      <x v="3"/>
    </i>
    <i>
      <x v="5"/>
    </i>
    <i t="grand">
      <x/>
    </i>
  </rowItems>
  <colFields count="1">
    <field x="6"/>
  </colFields>
  <colItems count="5">
    <i>
      <x/>
    </i>
    <i>
      <x v="2"/>
    </i>
    <i>
      <x v="3"/>
    </i>
    <i>
      <x v="4"/>
    </i>
    <i t="grand">
      <x/>
    </i>
  </colItems>
  <dataFields count="1">
    <dataField name="Nombre de matricule" fld="0" subtotal="count" baseField="6" baseItem="0"/>
  </dataFields>
  <formats count="1">
    <format dxfId="183">
      <pivotArea field="6"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6D8C106F-E2C0-4E4C-9F9A-1932EBA07031}" name="TCD_visite_sous_15_jrs" cacheId="14"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CT6:CU9" firstHeaderRow="1" firstDataRow="1" firstDataCol="1" rowPageCount="1" colPageCount="1"/>
  <pivotFields count="17">
    <pivotField dataField="1" showAll="0"/>
    <pivotField showAll="0"/>
    <pivotField showAll="0"/>
    <pivotField showAll="0"/>
    <pivotField numFmtId="14" showAll="0"/>
    <pivotField showAll="0">
      <items count="12">
        <item x="9"/>
        <item x="3"/>
        <item x="0"/>
        <item x="8"/>
        <item x="7"/>
        <item x="4"/>
        <item x="1"/>
        <item x="5"/>
        <item x="2"/>
        <item x="6"/>
        <item m="1" x="10"/>
        <item t="default"/>
      </items>
    </pivotField>
    <pivotField showAll="0">
      <items count="7">
        <item x="2"/>
        <item m="1" x="5"/>
        <item x="0"/>
        <item x="3"/>
        <item x="1"/>
        <item m="1" x="4"/>
        <item t="default"/>
      </items>
    </pivotField>
    <pivotField axis="axisRow" showAll="0">
      <items count="7">
        <item x="1"/>
        <item m="1" x="5"/>
        <item x="2"/>
        <item x="0"/>
        <item x="3"/>
        <item m="1" x="4"/>
        <item t="default"/>
      </items>
    </pivotField>
    <pivotField showAll="0"/>
    <pivotField showAll="0"/>
    <pivotField showAll="0"/>
    <pivotField showAll="0"/>
    <pivotField showAll="0"/>
    <pivotField showAll="0"/>
    <pivotField showAll="0"/>
    <pivotField axis="axisPage" showAll="0">
      <items count="3">
        <item x="0"/>
        <item x="1"/>
        <item t="default"/>
      </items>
    </pivotField>
    <pivotField showAll="0"/>
  </pivotFields>
  <rowFields count="1">
    <field x="7"/>
  </rowFields>
  <rowItems count="3">
    <i>
      <x v="2"/>
    </i>
    <i>
      <x v="3"/>
    </i>
    <i t="grand">
      <x/>
    </i>
  </rowItems>
  <colItems count="1">
    <i/>
  </colItems>
  <pageFields count="1">
    <pageField fld="15" item="1" hier="-1"/>
  </pageFields>
  <dataFields count="1">
    <dataField name="Nombre de Matricule" fld="0" subtotal="count" baseField="0"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tatut" xr10:uid="{AE6006A9-BA24-4885-938A-E1E99B62C11D}" sourceName="Statut">
  <pivotTables>
    <pivotTable tabId="17" name="T_suivi_par_pop"/>
    <pivotTable tabId="17" name="T_Répartition H/F par statut"/>
    <pivotTable tabId="17" name="Type_suivi_par_statut2"/>
    <pivotTable tabId="17" name="T_Répartition H/F"/>
    <pivotTable tabId="17" name="T_site de rattachement RH"/>
    <pivotTable tabId="17" name="T_nbre_H_F"/>
    <pivotTable tabId="17" name="TCD_Nb_retards"/>
    <pivotTable tabId="17" name="TCD_Nb_visites_plus_15_jrs"/>
    <pivotTable tabId="17" name="TCD_Nb_visites_sous_15_jrs"/>
    <pivotTable tabId="17" name="TCD_retards"/>
    <pivotTable tabId="17" name="TCD_visite_sous_15_jrs"/>
    <pivotTable tabId="18" name="TCD_Liste_collaborateurs_retard"/>
    <pivotTable tabId="18" name="TCD_Liste_collabs_visite_sous_15_jrs"/>
  </pivotTables>
  <data>
    <tabular pivotCacheId="409506977">
      <items count="6">
        <i x="0" s="1"/>
        <i x="2" s="1"/>
        <i x="3" s="1"/>
        <i x="1" s="1"/>
        <i x="5" s="1" nd="1"/>
        <i x="4"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H_de_rattachement" xr10:uid="{DEB728FB-BA4C-4EC9-A83C-4D8EB3392917}" sourceName=" RH de rattachement">
  <pivotTables>
    <pivotTable tabId="17" name="T_site de rattachement RH"/>
    <pivotTable tabId="17" name="T_suivi_par_pop"/>
    <pivotTable tabId="17" name="TCD_Nb_retards"/>
    <pivotTable tabId="17" name="T_Répartition H/F par statut"/>
    <pivotTable tabId="17" name="Type_suivi_par_statut2"/>
    <pivotTable tabId="17" name="T_Répartition H/F"/>
    <pivotTable tabId="17" name="T_nbre_H_F"/>
    <pivotTable tabId="17" name="TCD_Nb_visites_sous_15_jrs"/>
    <pivotTable tabId="17" name="TCD_Nb_visites_plus_15_jrs"/>
    <pivotTable tabId="17" name="TCD_retards"/>
    <pivotTable tabId="17" name="TCD_visite_sous_15_jrs"/>
    <pivotTable tabId="18" name="TCD_Liste_collaborateurs_retard"/>
    <pivotTable tabId="18" name="TCD_Liste_collabs_visite_sous_15_jrs"/>
  </pivotTables>
  <data>
    <tabular pivotCacheId="409506977">
      <items count="11">
        <i x="9" s="1"/>
        <i x="3" s="1"/>
        <i x="0" s="1"/>
        <i x="8" s="1"/>
        <i x="7" s="1"/>
        <i x="4" s="1"/>
        <i x="1" s="1"/>
        <i x="5" s="1"/>
        <i x="2" s="1"/>
        <i x="6" s="1"/>
        <i x="10"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ype_de_suivi" xr10:uid="{E806DD47-EE3E-4C6B-8C7A-F5AF84781D8A}" sourceName="Type de suivi">
  <pivotTables>
    <pivotTable tabId="17" name="T_suivi_par_pop"/>
    <pivotTable tabId="17" name="T_Répartition H/F par statut"/>
    <pivotTable tabId="17" name="Type_suivi_par_statut2"/>
    <pivotTable tabId="17" name="T_Répartition H/F"/>
    <pivotTable tabId="17" name="T_nbre_H_F"/>
    <pivotTable tabId="17" name="T_site de rattachement RH"/>
    <pivotTable tabId="17" name="TCD_Nb_retards"/>
    <pivotTable tabId="17" name="TCD_Nb_visites_plus_15_jrs"/>
    <pivotTable tabId="17" name="TCD_Nb_visites_sous_15_jrs"/>
    <pivotTable tabId="17" name="TCD_retards"/>
    <pivotTable tabId="17" name="TCD_visite_sous_15_jrs"/>
    <pivotTable tabId="18" name="TCD_Liste_collaborateurs_retard"/>
    <pivotTable tabId="18" name="TCD_Liste_collabs_visite_sous_15_jrs"/>
  </pivotTables>
  <data>
    <tabular pivotCacheId="409506977">
      <items count="6">
        <i x="1" s="1"/>
        <i x="2" s="1"/>
        <i x="0" s="1"/>
        <i x="3" s="1"/>
        <i x="5" s="1" nd="1"/>
        <i x="4"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ut" xr10:uid="{EF5C8A5A-FD0E-40F6-BCD9-97C682C3A617}" cache="Segment_Statut" caption="Statut" style="SlicerStyleDark5 4 3" rowHeight="288000"/>
  <slicer name=" RH de rattachement" xr10:uid="{8113A6F5-9597-45F1-B90E-29ABBBBBB2A9}" cache="Segment_RH_de_rattachement" caption=" RH de rattachement" style="SlicerStyleDark5 4 3" rowHeight="288000"/>
  <slicer name="Type de suivi" xr10:uid="{9EA46C11-A6BC-4065-9177-8FA79DB26DA3}" cache="Segment_Type_de_suivi" caption="Type de suivi" style="SlicerStyleDark5 4 3" rowHeight="288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ut 1" xr10:uid="{74523E73-37B2-4C09-882C-68D22E0D7B41}" cache="Segment_Statut" caption="Statut" style="SlicerStyleDark5 4 3" rowHeight="288000"/>
  <slicer name=" RH de rattachement 1" xr10:uid="{3DC15D6E-60D0-4BD7-AE0F-F874C5C95590}" cache="Segment_RH_de_rattachement" caption=" RH de rattachement" style="SlicerStyleDark5 4 3" rowHeight="288000"/>
  <slicer name="Type de suivi 1" xr10:uid="{8466AF8B-DA2A-4195-9876-69A27558EF3D}" cache="Segment_Type_de_suivi" caption="Type de suivi" style="SlicerStyleDark5 4 3" rowHeight="28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BF8A28-5A9F-4CA9-BA35-143187EF80EE}" name="T_données_générales" displayName="T_données_générales" ref="A1:Q501" totalsRowShown="0" headerRowDxfId="246" dataDxfId="245" dataCellStyle="Normal">
  <autoFilter ref="A1:Q501" xr:uid="{27B67764-AE08-43D8-931A-5F0EEEEFCF51}"/>
  <tableColumns count="17">
    <tableColumn id="1" xr3:uid="{4BC18CAD-61DD-42D8-A207-877F48A5A1B8}" name="Matricule" dataDxfId="244" dataCellStyle="Normal"/>
    <tableColumn id="17" xr3:uid="{EB40B07B-FB00-495B-B868-514DB59571AD}" name="Nom" dataDxfId="243" dataCellStyle="Normal"/>
    <tableColumn id="3" xr3:uid="{888E5BDB-21B8-4147-AFBC-330827DF34B2}" name="Prénom" dataDxfId="242" dataCellStyle="Normal"/>
    <tableColumn id="19" xr3:uid="{D4F35E93-7415-4DF9-8F47-0E5582E4B6B4}" name="Genre" dataDxfId="241" dataCellStyle="Normal"/>
    <tableColumn id="4" xr3:uid="{64526A1C-102C-4571-A9F5-C97BF0AF4622}" name="Date d'entrée dans l'entreprise" dataDxfId="240" dataCellStyle="Normal"/>
    <tableColumn id="2" xr3:uid="{147AA7C5-7474-4491-9BD2-90B159DC6F58}" name=" RH de rattachement" dataDxfId="239"/>
    <tableColumn id="23" xr3:uid="{F9DA25E1-B040-48A8-826A-49C3BF0203DD}" name="Statut" dataDxfId="238"/>
    <tableColumn id="41" xr3:uid="{65A71E85-C430-48C7-9EC7-04220FEF7469}" name="Type de suivi" dataDxfId="237"/>
    <tableColumn id="7" xr3:uid="{0E9D3B75-B49D-442F-AD47-DD55B2F7D682}" name="Périodicité _x000a_(en année)" dataDxfId="236"/>
    <tableColumn id="5" xr3:uid="{B9437678-A6F9-4ED6-89C7-83203E540ED0}" name="Date de dernière visite" dataDxfId="235" dataCellStyle="Normal"/>
    <tableColumn id="8" xr3:uid="{1796D8C0-49E1-4E64-9561-8FD7B9B773D9}" name="Date de report" dataDxfId="234"/>
    <tableColumn id="33" xr3:uid="{E7123404-E8A2-434B-8F64-093EFAAF5F8C}" name="Arrêts spécifiques" dataDxfId="233"/>
    <tableColumn id="13" xr3:uid="{2B2764C4-497D-4E67-AF30-0420B5046107}" name="Date de reprise" dataDxfId="232"/>
    <tableColumn id="6" xr3:uid="{200FA797-8818-469C-B9C5-A76C69B037A5}" name="Date limite de prochaine visite" dataDxfId="231" dataCellStyle="Normal">
      <calculatedColumnFormula>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calculatedColumnFormula>
    </tableColumn>
    <tableColumn id="9" xr3:uid="{98F68472-97D7-4EF1-AF7C-F9A7C42EE8B3}" name="Retard" dataDxfId="230" dataCellStyle="Normal">
      <calculatedColumnFormula>IF(T_données_générales[[#This Row],[Date limite de prochaine visite]]&lt;TODAY(),"OUI","NON")</calculatedColumnFormula>
    </tableColumn>
    <tableColumn id="10" xr3:uid="{1AECB7F6-51C8-4DB4-9128-62A0E062755D}" name="Visite sous 15 jours " dataDxfId="229" dataCellStyle="Normal">
      <calculatedColumnFormula>IF(AND(T_données_générales[[#This Row],[Date limite de prochaine visite]]&gt;=TODAY(),T_données_générales[[#This Row],[Date limite de prochaine visite]]&lt;TODAY()+15),"OUI","NON")</calculatedColumnFormula>
    </tableColumn>
    <tableColumn id="11" xr3:uid="{E0F3DD7C-FE38-44B7-B373-2FA4DC1F8042}" name="Visite au-delà de 15 jours" dataDxfId="228" dataCellStyle="Normal">
      <calculatedColumnFormula>IF(T_données_générales[[#This Row],[Date limite de prochaine visite]]&gt;TODAY()+15,"OUI","NON")</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A0A0FE-C39C-49FD-ADF4-6BF7A1AAACB4}" name="T_motif_arrêt" displayName="T_motif_arrêt" ref="A1:A5" totalsRowShown="0" headerRowDxfId="227" dataDxfId="226">
  <tableColumns count="1">
    <tableColumn id="1" xr3:uid="{4900560C-CF92-4C07-B16C-E08F9CE39A75}" name="Motif de l'arrêt" dataDxfId="22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77DB51-F34A-495E-BE78-2D0C56DE114F}" name="T_périodicité" displayName="T_périodicité" ref="D1:D5" totalsRowShown="0" headerRowDxfId="224" dataDxfId="223">
  <autoFilter ref="D1:D5" xr:uid="{B26DA66A-FD3D-4723-998A-F199FD848416}"/>
  <tableColumns count="1">
    <tableColumn id="1" xr3:uid="{7DBEB4D1-782A-4714-9582-A7E02AA7771C}" name="Periodicité" dataDxfId="22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0989AF-946B-4B61-990A-723F5DF79B39}" name="T_type_suivi" displayName="T_type_suivi" ref="G1:H5" totalsRowShown="0" headerRowDxfId="221" dataDxfId="220">
  <autoFilter ref="G1:H5" xr:uid="{65F94671-2FEE-4C3F-A332-76BB005BDD6E}"/>
  <tableColumns count="2">
    <tableColumn id="1" xr3:uid="{98A47F87-7EC2-43DA-A1E2-48639B9894D1}" name="Type de suivi" dataDxfId="219"/>
    <tableColumn id="2" xr3:uid="{2CC07809-A20B-475C-8704-D82DFB8AE77D}" name="Correspondance" dataDxfId="2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A829215-BB40-4206-9653-8D96F641C662}" name="T_RH_rattachement" displayName="T_RH_rattachement" ref="K1:L11" totalsRowShown="0" headerRowDxfId="217" dataDxfId="215" headerRowBorderDxfId="216" tableBorderDxfId="214">
  <autoFilter ref="K1:L11" xr:uid="{744D63F2-AC47-4F1E-BA09-219476604A58}"/>
  <tableColumns count="2">
    <tableColumn id="2" xr3:uid="{0DB077F0-E2BC-44D0-BDFC-2781C8F167C6}" name="Colonne1" dataDxfId="213"/>
    <tableColumn id="1" xr3:uid="{F069EE40-8837-427B-ACFF-5AE6F0CB99DE}" name=" RH de rattachement" dataDxfId="21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A3BF69-016D-420E-BA2F-9CF5859518AF}" name="T_dates_visites" displayName="T_dates_visites" ref="N1:O4" totalsRowShown="0" headerRowDxfId="211" dataDxfId="209" headerRowBorderDxfId="210">
  <autoFilter ref="N1:O4" xr:uid="{AE256EF6-8C20-409B-A7CF-A904732558B4}"/>
  <tableColumns count="2">
    <tableColumn id="1" xr3:uid="{2E0A5D0F-1007-4669-9B86-5A1FCF8ED827}" name="Délai" dataDxfId="208"/>
    <tableColumn id="2" xr3:uid="{85863A3C-1269-4FDE-BC36-B72F10AD7300}" name="Nombre" dataDxfId="20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49B65F-0178-446B-99A0-E16AC8FECAA2}" name="T_statut" displayName="T_statut" ref="T1:T5" totalsRowShown="0" headerRowDxfId="206" headerRowBorderDxfId="205">
  <autoFilter ref="T1:T5" xr:uid="{3AF51FA0-8891-4193-933D-457456F235F5}"/>
  <tableColumns count="1">
    <tableColumn id="1" xr3:uid="{2DEC579B-8E1E-4F84-90B6-10CC6BC6AB8C}" name="Statut"/>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rinterSettings" Target="../printerSettings/printerSettings3.bin"/><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14.xml"/><Relationship Id="rId1" Type="http://schemas.openxmlformats.org/officeDocument/2006/relationships/pivotTable" Target="../pivotTables/pivotTable13.xml"/><Relationship Id="rId5" Type="http://schemas.microsoft.com/office/2007/relationships/slicer" Target="../slicers/slicer2.xm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contact@ac-and-o.com?subject=Demande%20d'information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contact@ac-and-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640F-3E27-4F83-8D80-614ECE27C6E1}">
  <sheetPr>
    <tabColor rgb="FF00B0F0"/>
    <pageSetUpPr fitToPage="1"/>
  </sheetPr>
  <dimension ref="A1:Q501"/>
  <sheetViews>
    <sheetView topLeftCell="H1" workbookViewId="0">
      <selection activeCell="R1" sqref="R1"/>
    </sheetView>
  </sheetViews>
  <sheetFormatPr baseColWidth="10" defaultColWidth="11.59765625" defaultRowHeight="14.25" x14ac:dyDescent="0.45"/>
  <cols>
    <col min="1" max="1" width="9.3984375" style="35" customWidth="1"/>
    <col min="2" max="3" width="15.73046875" style="36" customWidth="1"/>
    <col min="4" max="4" width="15.73046875" style="35" customWidth="1"/>
    <col min="5" max="5" width="13.1328125" style="35" customWidth="1"/>
    <col min="6" max="6" width="15.73046875" style="38" customWidth="1"/>
    <col min="7" max="7" width="15.73046875" style="35" customWidth="1"/>
    <col min="8" max="8" width="13.3984375" style="35" customWidth="1"/>
    <col min="9" max="9" width="12.86328125" style="35" customWidth="1"/>
    <col min="10" max="11" width="12.73046875" style="37" customWidth="1"/>
    <col min="12" max="12" width="28" style="34" bestFit="1" customWidth="1"/>
    <col min="13" max="13" width="12.73046875" style="37" customWidth="1"/>
    <col min="14" max="14" width="15.86328125" style="43" customWidth="1"/>
    <col min="15" max="15" width="15.73046875" style="44" customWidth="1"/>
    <col min="16" max="16" width="15.73046875" style="45" customWidth="1"/>
    <col min="17" max="17" width="15.73046875" style="44" customWidth="1"/>
    <col min="18" max="18" width="21.86328125" style="34" bestFit="1" customWidth="1"/>
    <col min="19" max="19" width="22.1328125" style="34" bestFit="1" customWidth="1"/>
    <col min="20" max="20" width="11.59765625" style="34"/>
    <col min="21" max="21" width="17.1328125" style="34" customWidth="1"/>
    <col min="22" max="16384" width="11.59765625" style="34"/>
  </cols>
  <sheetData>
    <row r="1" spans="1:17" ht="45" customHeight="1" x14ac:dyDescent="0.35">
      <c r="A1" s="30" t="s">
        <v>0</v>
      </c>
      <c r="B1" s="30" t="s">
        <v>1</v>
      </c>
      <c r="C1" s="30" t="s">
        <v>2</v>
      </c>
      <c r="D1" s="30" t="s">
        <v>972</v>
      </c>
      <c r="E1" s="31" t="s">
        <v>982</v>
      </c>
      <c r="F1" s="32" t="s">
        <v>936</v>
      </c>
      <c r="G1" s="30" t="s">
        <v>926</v>
      </c>
      <c r="H1" s="30" t="s">
        <v>933</v>
      </c>
      <c r="I1" s="30" t="s">
        <v>1021</v>
      </c>
      <c r="J1" s="33" t="s">
        <v>941</v>
      </c>
      <c r="K1" s="33" t="s">
        <v>944</v>
      </c>
      <c r="L1" s="30" t="s">
        <v>946</v>
      </c>
      <c r="M1" s="33" t="s">
        <v>940</v>
      </c>
      <c r="N1" s="41" t="s">
        <v>945</v>
      </c>
      <c r="O1" s="42" t="s">
        <v>995</v>
      </c>
      <c r="P1" s="42" t="s">
        <v>997</v>
      </c>
      <c r="Q1" s="42" t="s">
        <v>996</v>
      </c>
    </row>
    <row r="2" spans="1:17" ht="12.75" x14ac:dyDescent="0.35">
      <c r="A2" s="35">
        <v>1700</v>
      </c>
      <c r="B2" s="36" t="s">
        <v>501</v>
      </c>
      <c r="C2" s="36" t="s">
        <v>843</v>
      </c>
      <c r="D2" s="35" t="s">
        <v>28</v>
      </c>
      <c r="E2" s="37">
        <v>42016</v>
      </c>
      <c r="F2" s="38" t="s">
        <v>948</v>
      </c>
      <c r="G2" s="35" t="s">
        <v>922</v>
      </c>
      <c r="H2" s="35" t="s">
        <v>931</v>
      </c>
      <c r="I2" s="35">
        <v>5</v>
      </c>
      <c r="J2" s="37">
        <v>43473</v>
      </c>
      <c r="L2" s="39"/>
      <c r="M2" s="40"/>
      <c r="N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45299</v>
      </c>
      <c r="O2" s="154" t="str">
        <f ca="1">IF(T_données_générales[[#This Row],[Date limite de prochaine visite]]&lt;TODAY(),"OUI","NON")</f>
        <v>NON</v>
      </c>
      <c r="P2" s="154" t="str">
        <f ca="1">IF(AND(T_données_générales[[#This Row],[Date limite de prochaine visite]]&gt;=TODAY(),T_données_générales[[#This Row],[Date limite de prochaine visite]]&lt;TODAY()+15),"OUI","NON")</f>
        <v>NON</v>
      </c>
      <c r="Q2" s="154" t="str">
        <f ca="1">IF(T_données_générales[[#This Row],[Date limite de prochaine visite]]&gt;TODAY()+15,"OUI","NON")</f>
        <v>OUI</v>
      </c>
    </row>
    <row r="3" spans="1:17" ht="12.75" x14ac:dyDescent="0.35">
      <c r="A3" s="35">
        <v>1809</v>
      </c>
      <c r="B3" s="36" t="s">
        <v>385</v>
      </c>
      <c r="C3" s="36" t="s">
        <v>829</v>
      </c>
      <c r="D3" s="35" t="s">
        <v>27</v>
      </c>
      <c r="E3" s="37">
        <v>44355</v>
      </c>
      <c r="F3" s="38" t="s">
        <v>957</v>
      </c>
      <c r="G3" s="35" t="s">
        <v>927</v>
      </c>
      <c r="H3" s="35" t="s">
        <v>998</v>
      </c>
      <c r="L3" s="39"/>
      <c r="M3" s="40"/>
      <c r="N3"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3" s="154" t="str">
        <f ca="1">IF(T_données_générales[[#This Row],[Date limite de prochaine visite]]&lt;TODAY(),"OUI","NON")</f>
        <v>NON</v>
      </c>
      <c r="P3" s="154" t="str">
        <f ca="1">IF(AND(T_données_générales[[#This Row],[Date limite de prochaine visite]]&gt;=TODAY(),T_données_générales[[#This Row],[Date limite de prochaine visite]]&lt;TODAY()+15),"OUI","NON")</f>
        <v>NON</v>
      </c>
      <c r="Q3" s="154" t="str">
        <f ca="1">IF(T_données_générales[[#This Row],[Date limite de prochaine visite]]&gt;TODAY()+15,"OUI","NON")</f>
        <v>OUI</v>
      </c>
    </row>
    <row r="4" spans="1:17" ht="12.75" x14ac:dyDescent="0.35">
      <c r="A4" s="35">
        <v>1429</v>
      </c>
      <c r="B4" s="36" t="s">
        <v>454</v>
      </c>
      <c r="C4" s="36" t="s">
        <v>877</v>
      </c>
      <c r="D4" s="35" t="s">
        <v>28</v>
      </c>
      <c r="E4" s="37">
        <v>34432</v>
      </c>
      <c r="F4" s="38" t="s">
        <v>957</v>
      </c>
      <c r="G4" s="35" t="s">
        <v>927</v>
      </c>
      <c r="H4" s="35" t="s">
        <v>929</v>
      </c>
      <c r="I4" s="35">
        <v>2</v>
      </c>
      <c r="J4" s="37">
        <v>43745</v>
      </c>
      <c r="L4" s="39" t="s">
        <v>930</v>
      </c>
      <c r="M4" s="40"/>
      <c r="N4"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 s="154" t="str">
        <f ca="1">IF(T_données_générales[[#This Row],[Date limite de prochaine visite]]&lt;TODAY(),"OUI","NON")</f>
        <v>NON</v>
      </c>
      <c r="P4" s="154" t="str">
        <f ca="1">IF(AND(T_données_générales[[#This Row],[Date limite de prochaine visite]]&gt;=TODAY(),T_données_générales[[#This Row],[Date limite de prochaine visite]]&lt;TODAY()+15),"OUI","NON")</f>
        <v>NON</v>
      </c>
      <c r="Q4" s="154" t="str">
        <f ca="1">IF(T_données_générales[[#This Row],[Date limite de prochaine visite]]&gt;TODAY()+15,"OUI","NON")</f>
        <v>OUI</v>
      </c>
    </row>
    <row r="5" spans="1:17" ht="12.75" x14ac:dyDescent="0.35">
      <c r="A5" s="35">
        <v>1575</v>
      </c>
      <c r="B5" s="36" t="s">
        <v>235</v>
      </c>
      <c r="C5" s="36" t="s">
        <v>700</v>
      </c>
      <c r="D5" s="35" t="s">
        <v>27</v>
      </c>
      <c r="E5" s="37">
        <v>37998</v>
      </c>
      <c r="F5" s="38" t="s">
        <v>950</v>
      </c>
      <c r="G5" s="35" t="s">
        <v>924</v>
      </c>
      <c r="H5" s="35" t="s">
        <v>931</v>
      </c>
      <c r="I5" s="35">
        <v>5</v>
      </c>
      <c r="J5" s="37">
        <v>43864</v>
      </c>
      <c r="L5" s="39"/>
      <c r="M5" s="40"/>
      <c r="N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5" s="154" t="str">
        <f ca="1">IF(T_données_générales[[#This Row],[Date limite de prochaine visite]]&lt;TODAY(),"OUI","NON")</f>
        <v>NON</v>
      </c>
      <c r="P5" s="154" t="str">
        <f ca="1">IF(AND(T_données_générales[[#This Row],[Date limite de prochaine visite]]&gt;=TODAY(),T_données_générales[[#This Row],[Date limite de prochaine visite]]&lt;TODAY()+15),"OUI","NON")</f>
        <v>NON</v>
      </c>
      <c r="Q5" s="154" t="str">
        <f ca="1">IF(T_données_générales[[#This Row],[Date limite de prochaine visite]]&gt;TODAY()+15,"OUI","NON")</f>
        <v>OUI</v>
      </c>
    </row>
    <row r="6" spans="1:17" ht="12.75" x14ac:dyDescent="0.35">
      <c r="A6" s="35">
        <v>1577</v>
      </c>
      <c r="B6" s="36" t="s">
        <v>427</v>
      </c>
      <c r="C6" s="36" t="s">
        <v>858</v>
      </c>
      <c r="D6" s="35" t="s">
        <v>27</v>
      </c>
      <c r="E6" s="37">
        <v>37998</v>
      </c>
      <c r="F6" s="38" t="s">
        <v>949</v>
      </c>
      <c r="G6" s="35" t="s">
        <v>927</v>
      </c>
      <c r="H6" s="35" t="s">
        <v>928</v>
      </c>
      <c r="I6" s="35">
        <v>2</v>
      </c>
      <c r="J6" s="37">
        <v>43791</v>
      </c>
      <c r="L6" s="39"/>
      <c r="M6" s="40"/>
      <c r="N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44522</v>
      </c>
      <c r="O6" s="154" t="str">
        <f ca="1">IF(T_données_générales[[#This Row],[Date limite de prochaine visite]]&lt;TODAY(),"OUI","NON")</f>
        <v>NON</v>
      </c>
      <c r="P6" s="154" t="str">
        <f ca="1">IF(AND(T_données_générales[[#This Row],[Date limite de prochaine visite]]&gt;=TODAY(),T_données_générales[[#This Row],[Date limite de prochaine visite]]&lt;TODAY()+15),"OUI","NON")</f>
        <v>NON</v>
      </c>
      <c r="Q6" s="154" t="str">
        <f ca="1">IF(T_données_générales[[#This Row],[Date limite de prochaine visite]]&gt;TODAY()+15,"OUI","NON")</f>
        <v>OUI</v>
      </c>
    </row>
    <row r="7" spans="1:17" ht="12.75" x14ac:dyDescent="0.35">
      <c r="A7" s="35">
        <v>1626</v>
      </c>
      <c r="B7" s="36" t="s">
        <v>293</v>
      </c>
      <c r="C7" s="36" t="s">
        <v>754</v>
      </c>
      <c r="D7" s="35" t="s">
        <v>27</v>
      </c>
      <c r="E7" s="37">
        <v>39393</v>
      </c>
      <c r="F7" s="38" t="s">
        <v>957</v>
      </c>
      <c r="G7" s="35" t="s">
        <v>922</v>
      </c>
      <c r="H7" s="35" t="s">
        <v>931</v>
      </c>
      <c r="I7" s="35">
        <v>5</v>
      </c>
      <c r="J7" s="37">
        <v>43070</v>
      </c>
      <c r="L7" s="39"/>
      <c r="M7" s="40"/>
      <c r="N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44896</v>
      </c>
      <c r="O7" s="154" t="str">
        <f ca="1">IF(T_données_générales[[#This Row],[Date limite de prochaine visite]]&lt;TODAY(),"OUI","NON")</f>
        <v>NON</v>
      </c>
      <c r="P7" s="154" t="str">
        <f ca="1">IF(AND(T_données_générales[[#This Row],[Date limite de prochaine visite]]&gt;=TODAY(),T_données_générales[[#This Row],[Date limite de prochaine visite]]&lt;TODAY()+15),"OUI","NON")</f>
        <v>NON</v>
      </c>
      <c r="Q7" s="154" t="str">
        <f ca="1">IF(T_données_générales[[#This Row],[Date limite de prochaine visite]]&gt;TODAY()+15,"OUI","NON")</f>
        <v>OUI</v>
      </c>
    </row>
    <row r="8" spans="1:17" ht="12.75" x14ac:dyDescent="0.35">
      <c r="A8" s="35">
        <v>1453</v>
      </c>
      <c r="B8" s="36" t="s">
        <v>431</v>
      </c>
      <c r="C8" s="36" t="s">
        <v>585</v>
      </c>
      <c r="D8" s="35" t="s">
        <v>27</v>
      </c>
      <c r="E8" s="37">
        <v>34680</v>
      </c>
      <c r="F8" s="38" t="s">
        <v>950</v>
      </c>
      <c r="G8" s="35" t="s">
        <v>922</v>
      </c>
      <c r="H8" s="35" t="s">
        <v>931</v>
      </c>
      <c r="I8" s="35">
        <v>5</v>
      </c>
      <c r="J8" s="37">
        <v>43640</v>
      </c>
      <c r="L8" s="39"/>
      <c r="M8" s="40"/>
      <c r="N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45467</v>
      </c>
      <c r="O8" s="154" t="str">
        <f ca="1">IF(T_données_générales[[#This Row],[Date limite de prochaine visite]]&lt;TODAY(),"OUI","NON")</f>
        <v>NON</v>
      </c>
      <c r="P8" s="154" t="str">
        <f ca="1">IF(AND(T_données_générales[[#This Row],[Date limite de prochaine visite]]&gt;=TODAY(),T_données_générales[[#This Row],[Date limite de prochaine visite]]&lt;TODAY()+15),"OUI","NON")</f>
        <v>NON</v>
      </c>
      <c r="Q8" s="154" t="str">
        <f ca="1">IF(T_données_générales[[#This Row],[Date limite de prochaine visite]]&gt;TODAY()+15,"OUI","NON")</f>
        <v>OUI</v>
      </c>
    </row>
    <row r="9" spans="1:17" ht="12.75" x14ac:dyDescent="0.35">
      <c r="A9" s="35">
        <v>1526</v>
      </c>
      <c r="B9" s="36" t="s">
        <v>934</v>
      </c>
      <c r="C9" s="36" t="s">
        <v>676</v>
      </c>
      <c r="D9" s="35" t="s">
        <v>28</v>
      </c>
      <c r="E9" s="37">
        <v>36717</v>
      </c>
      <c r="F9" s="38" t="s">
        <v>954</v>
      </c>
      <c r="G9" s="35" t="s">
        <v>927</v>
      </c>
      <c r="H9" s="35" t="s">
        <v>931</v>
      </c>
      <c r="I9" s="35">
        <v>5</v>
      </c>
      <c r="J9" s="40">
        <v>43836</v>
      </c>
      <c r="K9" s="40"/>
      <c r="L9" s="39"/>
      <c r="M9" s="40"/>
      <c r="N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45663</v>
      </c>
      <c r="O9" s="154" t="str">
        <f ca="1">IF(T_données_générales[[#This Row],[Date limite de prochaine visite]]&lt;TODAY(),"OUI","NON")</f>
        <v>NON</v>
      </c>
      <c r="P9" s="154" t="str">
        <f ca="1">IF(AND(T_données_générales[[#This Row],[Date limite de prochaine visite]]&gt;=TODAY(),T_données_générales[[#This Row],[Date limite de prochaine visite]]&lt;TODAY()+15),"OUI","NON")</f>
        <v>NON</v>
      </c>
      <c r="Q9" s="154" t="str">
        <f ca="1">IF(T_données_générales[[#This Row],[Date limite de prochaine visite]]&gt;TODAY()+15,"OUI","NON")</f>
        <v>OUI</v>
      </c>
    </row>
    <row r="10" spans="1:17" ht="12.75" x14ac:dyDescent="0.35">
      <c r="A10" s="35">
        <v>1506</v>
      </c>
      <c r="B10" s="36" t="s">
        <v>456</v>
      </c>
      <c r="C10" s="36" t="s">
        <v>878</v>
      </c>
      <c r="D10" s="35" t="s">
        <v>28</v>
      </c>
      <c r="E10" s="37">
        <v>36530</v>
      </c>
      <c r="F10" s="38" t="s">
        <v>953</v>
      </c>
      <c r="G10" s="35" t="s">
        <v>927</v>
      </c>
      <c r="H10" s="35" t="s">
        <v>928</v>
      </c>
      <c r="I10" s="35">
        <v>4</v>
      </c>
      <c r="J10" s="37">
        <v>44305</v>
      </c>
      <c r="L10" s="39"/>
      <c r="M10" s="40"/>
      <c r="N1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45766</v>
      </c>
      <c r="O10" s="154" t="str">
        <f ca="1">IF(T_données_générales[[#This Row],[Date limite de prochaine visite]]&lt;TODAY(),"OUI","NON")</f>
        <v>NON</v>
      </c>
      <c r="P10" s="154" t="str">
        <f ca="1">IF(AND(T_données_générales[[#This Row],[Date limite de prochaine visite]]&gt;=TODAY(),T_données_générales[[#This Row],[Date limite de prochaine visite]]&lt;TODAY()+15),"OUI","NON")</f>
        <v>NON</v>
      </c>
      <c r="Q10" s="154" t="str">
        <f ca="1">IF(T_données_générales[[#This Row],[Date limite de prochaine visite]]&gt;TODAY()+15,"OUI","NON")</f>
        <v>OUI</v>
      </c>
    </row>
    <row r="11" spans="1:17" ht="12.75" x14ac:dyDescent="0.35">
      <c r="A11" s="35">
        <v>1662</v>
      </c>
      <c r="B11" s="36" t="s">
        <v>281</v>
      </c>
      <c r="C11" s="36" t="s">
        <v>744</v>
      </c>
      <c r="D11" s="35" t="s">
        <v>28</v>
      </c>
      <c r="E11" s="37">
        <v>40864</v>
      </c>
      <c r="F11" s="38" t="s">
        <v>956</v>
      </c>
      <c r="G11" s="35" t="s">
        <v>922</v>
      </c>
      <c r="H11" s="35" t="s">
        <v>931</v>
      </c>
      <c r="I11" s="35">
        <v>5</v>
      </c>
      <c r="J11" s="37">
        <v>42744</v>
      </c>
      <c r="L11" s="39"/>
      <c r="M11" s="40"/>
      <c r="N1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44570</v>
      </c>
      <c r="O11" s="154" t="str">
        <f ca="1">IF(T_données_générales[[#This Row],[Date limite de prochaine visite]]&lt;TODAY(),"OUI","NON")</f>
        <v>NON</v>
      </c>
      <c r="P11" s="154" t="str">
        <f ca="1">IF(AND(T_données_générales[[#This Row],[Date limite de prochaine visite]]&gt;=TODAY(),T_données_générales[[#This Row],[Date limite de prochaine visite]]&lt;TODAY()+15),"OUI","NON")</f>
        <v>NON</v>
      </c>
      <c r="Q11" s="154" t="str">
        <f ca="1">IF(T_données_générales[[#This Row],[Date limite de prochaine visite]]&gt;TODAY()+15,"OUI","NON")</f>
        <v>OUI</v>
      </c>
    </row>
    <row r="12" spans="1:17" ht="12.75" x14ac:dyDescent="0.35">
      <c r="A12" s="35">
        <v>1423</v>
      </c>
      <c r="B12" s="36" t="s">
        <v>480</v>
      </c>
      <c r="C12" s="36" t="s">
        <v>896</v>
      </c>
      <c r="D12" s="35" t="s">
        <v>27</v>
      </c>
      <c r="E12" s="37">
        <v>34372</v>
      </c>
      <c r="F12" s="38" t="s">
        <v>956</v>
      </c>
      <c r="G12" s="35" t="s">
        <v>922</v>
      </c>
      <c r="H12" s="35" t="s">
        <v>931</v>
      </c>
      <c r="I12" s="35">
        <v>5</v>
      </c>
      <c r="J12" s="37">
        <v>43529</v>
      </c>
      <c r="L12" s="39"/>
      <c r="M12" s="40"/>
      <c r="N1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45356</v>
      </c>
      <c r="O12" s="154" t="str">
        <f ca="1">IF(T_données_générales[[#This Row],[Date limite de prochaine visite]]&lt;TODAY(),"OUI","NON")</f>
        <v>NON</v>
      </c>
      <c r="P12" s="154" t="str">
        <f ca="1">IF(AND(T_données_générales[[#This Row],[Date limite de prochaine visite]]&gt;=TODAY(),T_données_générales[[#This Row],[Date limite de prochaine visite]]&lt;TODAY()+15),"OUI","NON")</f>
        <v>NON</v>
      </c>
      <c r="Q12" s="154" t="str">
        <f ca="1">IF(T_données_générales[[#This Row],[Date limite de prochaine visite]]&gt;TODAY()+15,"OUI","NON")</f>
        <v>OUI</v>
      </c>
    </row>
    <row r="13" spans="1:17" ht="12.75" x14ac:dyDescent="0.35">
      <c r="A13" s="35">
        <v>1566</v>
      </c>
      <c r="B13" s="36" t="s">
        <v>331</v>
      </c>
      <c r="C13" s="36" t="s">
        <v>785</v>
      </c>
      <c r="D13" s="35" t="s">
        <v>27</v>
      </c>
      <c r="E13" s="37">
        <v>37843</v>
      </c>
      <c r="F13" s="38" t="s">
        <v>957</v>
      </c>
      <c r="G13" s="35" t="s">
        <v>927</v>
      </c>
      <c r="H13" s="35" t="s">
        <v>931</v>
      </c>
      <c r="I13" s="35">
        <v>5</v>
      </c>
      <c r="J13" s="37">
        <v>43189</v>
      </c>
      <c r="L13" s="39"/>
      <c r="M13" s="40"/>
      <c r="N1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45015</v>
      </c>
      <c r="O13" s="154" t="str">
        <f ca="1">IF(T_données_générales[[#This Row],[Date limite de prochaine visite]]&lt;TODAY(),"OUI","NON")</f>
        <v>NON</v>
      </c>
      <c r="P13" s="154" t="str">
        <f ca="1">IF(AND(T_données_générales[[#This Row],[Date limite de prochaine visite]]&gt;=TODAY(),T_données_générales[[#This Row],[Date limite de prochaine visite]]&lt;TODAY()+15),"OUI","NON")</f>
        <v>NON</v>
      </c>
      <c r="Q13" s="154" t="str">
        <f ca="1">IF(T_données_générales[[#This Row],[Date limite de prochaine visite]]&gt;TODAY()+15,"OUI","NON")</f>
        <v>OUI</v>
      </c>
    </row>
    <row r="14" spans="1:17" ht="12.75" x14ac:dyDescent="0.35">
      <c r="A14" s="35">
        <v>1740</v>
      </c>
      <c r="B14" s="36" t="s">
        <v>497</v>
      </c>
      <c r="C14" s="36" t="s">
        <v>683</v>
      </c>
      <c r="D14" s="35" t="s">
        <v>28</v>
      </c>
      <c r="E14" s="37">
        <v>43619</v>
      </c>
      <c r="F14" s="38" t="s">
        <v>956</v>
      </c>
      <c r="G14" s="35" t="s">
        <v>927</v>
      </c>
      <c r="H14" s="35" t="s">
        <v>928</v>
      </c>
      <c r="I14" s="35">
        <v>4</v>
      </c>
      <c r="J14" s="37">
        <v>43612</v>
      </c>
      <c r="L14" s="39"/>
      <c r="M14" s="40"/>
      <c r="N1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45073</v>
      </c>
      <c r="O14" s="154" t="str">
        <f ca="1">IF(T_données_générales[[#This Row],[Date limite de prochaine visite]]&lt;TODAY(),"OUI","NON")</f>
        <v>NON</v>
      </c>
      <c r="P14" s="154" t="str">
        <f ca="1">IF(AND(T_données_générales[[#This Row],[Date limite de prochaine visite]]&gt;=TODAY(),T_données_générales[[#This Row],[Date limite de prochaine visite]]&lt;TODAY()+15),"OUI","NON")</f>
        <v>NON</v>
      </c>
      <c r="Q14" s="154" t="str">
        <f ca="1">IF(T_données_générales[[#This Row],[Date limite de prochaine visite]]&gt;TODAY()+15,"OUI","NON")</f>
        <v>OUI</v>
      </c>
    </row>
    <row r="15" spans="1:17" ht="12.75" x14ac:dyDescent="0.35">
      <c r="A15" s="35">
        <v>1427</v>
      </c>
      <c r="B15" s="36" t="s">
        <v>343</v>
      </c>
      <c r="C15" s="36" t="s">
        <v>543</v>
      </c>
      <c r="D15" s="35" t="s">
        <v>27</v>
      </c>
      <c r="E15" s="37">
        <v>34432</v>
      </c>
      <c r="F15" s="38" t="s">
        <v>948</v>
      </c>
      <c r="G15" s="35" t="s">
        <v>927</v>
      </c>
      <c r="H15" s="35" t="s">
        <v>929</v>
      </c>
      <c r="I15" s="35">
        <v>3</v>
      </c>
      <c r="J15" s="37">
        <v>43913</v>
      </c>
      <c r="L15" s="39"/>
      <c r="M15" s="40"/>
      <c r="N1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45008</v>
      </c>
      <c r="O15" s="154" t="str">
        <f ca="1">IF(T_données_générales[[#This Row],[Date limite de prochaine visite]]&lt;TODAY(),"OUI","NON")</f>
        <v>NON</v>
      </c>
      <c r="P15" s="154" t="str">
        <f ca="1">IF(AND(T_données_générales[[#This Row],[Date limite de prochaine visite]]&gt;=TODAY(),T_données_générales[[#This Row],[Date limite de prochaine visite]]&lt;TODAY()+15),"OUI","NON")</f>
        <v>NON</v>
      </c>
      <c r="Q15" s="154" t="str">
        <f ca="1">IF(T_données_générales[[#This Row],[Date limite de prochaine visite]]&gt;TODAY()+15,"OUI","NON")</f>
        <v>OUI</v>
      </c>
    </row>
    <row r="16" spans="1:17" ht="12.75" x14ac:dyDescent="0.35">
      <c r="A16" s="35">
        <v>1663</v>
      </c>
      <c r="B16" s="36" t="s">
        <v>227</v>
      </c>
      <c r="C16" s="36" t="s">
        <v>692</v>
      </c>
      <c r="D16" s="35" t="s">
        <v>28</v>
      </c>
      <c r="E16" s="37">
        <v>40864</v>
      </c>
      <c r="F16" s="38" t="s">
        <v>956</v>
      </c>
      <c r="G16" s="35" t="s">
        <v>922</v>
      </c>
      <c r="H16" s="35" t="s">
        <v>931</v>
      </c>
      <c r="I16" s="35">
        <v>5</v>
      </c>
      <c r="J16" s="37">
        <v>42705</v>
      </c>
      <c r="L16" s="39" t="s">
        <v>930</v>
      </c>
      <c r="M16" s="40">
        <v>44326</v>
      </c>
      <c r="N1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44334</v>
      </c>
      <c r="O16" s="154" t="str">
        <f ca="1">IF(T_données_générales[[#This Row],[Date limite de prochaine visite]]&lt;TODAY(),"OUI","NON")</f>
        <v>OUI</v>
      </c>
      <c r="P16" s="154" t="str">
        <f ca="1">IF(AND(T_données_générales[[#This Row],[Date limite de prochaine visite]]&gt;=TODAY(),T_données_générales[[#This Row],[Date limite de prochaine visite]]&lt;TODAY()+15),"OUI","NON")</f>
        <v>NON</v>
      </c>
      <c r="Q16" s="154" t="str">
        <f ca="1">IF(T_données_générales[[#This Row],[Date limite de prochaine visite]]&gt;TODAY()+15,"OUI","NON")</f>
        <v>NON</v>
      </c>
    </row>
    <row r="17" spans="1:17" ht="12.75" x14ac:dyDescent="0.35">
      <c r="A17" s="35">
        <v>1560</v>
      </c>
      <c r="B17" s="36" t="s">
        <v>411</v>
      </c>
      <c r="C17" s="36" t="s">
        <v>848</v>
      </c>
      <c r="D17" s="35" t="s">
        <v>28</v>
      </c>
      <c r="E17" s="37">
        <v>37627</v>
      </c>
      <c r="F17" s="38" t="s">
        <v>950</v>
      </c>
      <c r="G17" s="35" t="s">
        <v>927</v>
      </c>
      <c r="H17" s="35" t="s">
        <v>931</v>
      </c>
      <c r="I17" s="35">
        <v>5</v>
      </c>
      <c r="J17" s="37">
        <v>43136</v>
      </c>
      <c r="L17" s="39" t="s">
        <v>930</v>
      </c>
      <c r="M17" s="40">
        <v>44263</v>
      </c>
      <c r="N1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44271</v>
      </c>
      <c r="O17" s="154" t="str">
        <f ca="1">IF(T_données_générales[[#This Row],[Date limite de prochaine visite]]&lt;TODAY(),"OUI","NON")</f>
        <v>OUI</v>
      </c>
      <c r="P17" s="154" t="str">
        <f ca="1">IF(AND(T_données_générales[[#This Row],[Date limite de prochaine visite]]&gt;=TODAY(),T_données_générales[[#This Row],[Date limite de prochaine visite]]&lt;TODAY()+15),"OUI","NON")</f>
        <v>NON</v>
      </c>
      <c r="Q17" s="154" t="str">
        <f ca="1">IF(T_données_générales[[#This Row],[Date limite de prochaine visite]]&gt;TODAY()+15,"OUI","NON")</f>
        <v>NON</v>
      </c>
    </row>
    <row r="18" spans="1:17" ht="12.75" x14ac:dyDescent="0.35">
      <c r="A18" s="35">
        <v>1720</v>
      </c>
      <c r="B18" s="36" t="s">
        <v>511</v>
      </c>
      <c r="C18" s="36" t="s">
        <v>918</v>
      </c>
      <c r="D18" s="35" t="s">
        <v>27</v>
      </c>
      <c r="E18" s="37">
        <v>43108</v>
      </c>
      <c r="F18" s="38" t="s">
        <v>947</v>
      </c>
      <c r="G18" s="35" t="s">
        <v>922</v>
      </c>
      <c r="H18" s="35" t="s">
        <v>931</v>
      </c>
      <c r="I18" s="35">
        <v>5</v>
      </c>
      <c r="J18" s="37">
        <v>43136</v>
      </c>
      <c r="L18" s="39" t="s">
        <v>943</v>
      </c>
      <c r="M18" s="40"/>
      <c r="N18"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18" s="154" t="str">
        <f ca="1">IF(T_données_générales[[#This Row],[Date limite de prochaine visite]]&lt;TODAY(),"OUI","NON")</f>
        <v>NON</v>
      </c>
      <c r="P18" s="154" t="str">
        <f ca="1">IF(AND(T_données_générales[[#This Row],[Date limite de prochaine visite]]&gt;=TODAY(),T_données_générales[[#This Row],[Date limite de prochaine visite]]&lt;TODAY()+15),"OUI","NON")</f>
        <v>NON</v>
      </c>
      <c r="Q18" s="154" t="str">
        <f ca="1">IF(T_données_générales[[#This Row],[Date limite de prochaine visite]]&gt;TODAY()+15,"OUI","NON")</f>
        <v>OUI</v>
      </c>
    </row>
    <row r="19" spans="1:17" ht="12.75" x14ac:dyDescent="0.35">
      <c r="A19" s="35">
        <v>1733</v>
      </c>
      <c r="B19" s="36" t="s">
        <v>52</v>
      </c>
      <c r="C19" s="36" t="s">
        <v>29</v>
      </c>
      <c r="D19" s="35" t="s">
        <v>28</v>
      </c>
      <c r="E19" s="37">
        <v>43472</v>
      </c>
      <c r="F19" s="38" t="s">
        <v>949</v>
      </c>
      <c r="G19" s="35" t="s">
        <v>927</v>
      </c>
      <c r="H19" s="35" t="s">
        <v>929</v>
      </c>
      <c r="I19" s="35">
        <v>3</v>
      </c>
      <c r="J19" s="37">
        <v>43468</v>
      </c>
      <c r="L19" s="39"/>
      <c r="M19" s="40"/>
      <c r="N1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44564</v>
      </c>
      <c r="O19" s="154" t="str">
        <f ca="1">IF(T_données_générales[[#This Row],[Date limite de prochaine visite]]&lt;TODAY(),"OUI","NON")</f>
        <v>NON</v>
      </c>
      <c r="P19" s="154" t="str">
        <f ca="1">IF(AND(T_données_générales[[#This Row],[Date limite de prochaine visite]]&gt;=TODAY(),T_données_générales[[#This Row],[Date limite de prochaine visite]]&lt;TODAY()+15),"OUI","NON")</f>
        <v>NON</v>
      </c>
      <c r="Q19" s="154" t="str">
        <f ca="1">IF(T_données_générales[[#This Row],[Date limite de prochaine visite]]&gt;TODAY()+15,"OUI","NON")</f>
        <v>OUI</v>
      </c>
    </row>
    <row r="20" spans="1:17" ht="12.75" x14ac:dyDescent="0.35">
      <c r="A20" s="35">
        <v>1388</v>
      </c>
      <c r="B20" s="36" t="s">
        <v>100</v>
      </c>
      <c r="C20" s="36" t="s">
        <v>566</v>
      </c>
      <c r="D20" s="35" t="s">
        <v>27</v>
      </c>
      <c r="E20" s="37">
        <v>32755</v>
      </c>
      <c r="F20" s="38" t="s">
        <v>950</v>
      </c>
      <c r="G20" s="35" t="s">
        <v>927</v>
      </c>
      <c r="H20" s="35" t="s">
        <v>928</v>
      </c>
      <c r="I20" s="35">
        <v>2</v>
      </c>
      <c r="J20" s="37">
        <v>42877</v>
      </c>
      <c r="L20" s="39"/>
      <c r="M20" s="40"/>
      <c r="N2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43607</v>
      </c>
      <c r="O20" s="154" t="str">
        <f ca="1">IF(T_données_générales[[#This Row],[Date limite de prochaine visite]]&lt;TODAY(),"OUI","NON")</f>
        <v>OUI</v>
      </c>
      <c r="P20" s="154" t="str">
        <f ca="1">IF(AND(T_données_générales[[#This Row],[Date limite de prochaine visite]]&gt;=TODAY(),T_données_générales[[#This Row],[Date limite de prochaine visite]]&lt;TODAY()+15),"OUI","NON")</f>
        <v>NON</v>
      </c>
      <c r="Q20" s="154" t="str">
        <f ca="1">IF(T_données_générales[[#This Row],[Date limite de prochaine visite]]&gt;TODAY()+15,"OUI","NON")</f>
        <v>NON</v>
      </c>
    </row>
    <row r="21" spans="1:17" ht="12.75" x14ac:dyDescent="0.35">
      <c r="A21" s="35">
        <v>1622</v>
      </c>
      <c r="B21" s="36" t="s">
        <v>219</v>
      </c>
      <c r="C21" s="36" t="s">
        <v>684</v>
      </c>
      <c r="D21" s="35" t="s">
        <v>27</v>
      </c>
      <c r="E21" s="37">
        <v>39090</v>
      </c>
      <c r="F21" s="38" t="s">
        <v>955</v>
      </c>
      <c r="G21" s="35" t="s">
        <v>922</v>
      </c>
      <c r="H21" s="35" t="s">
        <v>931</v>
      </c>
      <c r="I21" s="35">
        <v>5</v>
      </c>
      <c r="J21" s="37">
        <v>42772</v>
      </c>
      <c r="L21" s="39"/>
      <c r="M21" s="40"/>
      <c r="N2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21" s="154" t="str">
        <f ca="1">IF(T_données_générales[[#This Row],[Date limite de prochaine visite]]&lt;TODAY(),"OUI","NON")</f>
        <v>NON</v>
      </c>
      <c r="P21" s="154" t="str">
        <f ca="1">IF(AND(T_données_générales[[#This Row],[Date limite de prochaine visite]]&gt;=TODAY(),T_données_générales[[#This Row],[Date limite de prochaine visite]]&lt;TODAY()+15),"OUI","NON")</f>
        <v>NON</v>
      </c>
      <c r="Q21" s="154" t="str">
        <f ca="1">IF(T_données_générales[[#This Row],[Date limite de prochaine visite]]&gt;TODAY()+15,"OUI","NON")</f>
        <v>OUI</v>
      </c>
    </row>
    <row r="22" spans="1:17" ht="12.75" x14ac:dyDescent="0.35">
      <c r="A22" s="35">
        <v>1705</v>
      </c>
      <c r="B22" s="36" t="s">
        <v>426</v>
      </c>
      <c r="C22" s="36" t="s">
        <v>857</v>
      </c>
      <c r="D22" s="35" t="s">
        <v>27</v>
      </c>
      <c r="E22" s="37">
        <v>42193</v>
      </c>
      <c r="F22" s="38" t="s">
        <v>953</v>
      </c>
      <c r="G22" s="35" t="s">
        <v>923</v>
      </c>
      <c r="H22" s="35" t="s">
        <v>931</v>
      </c>
      <c r="I22" s="35">
        <v>5</v>
      </c>
      <c r="J22" s="37">
        <v>44081</v>
      </c>
      <c r="L22" s="39"/>
      <c r="M22" s="40"/>
      <c r="N2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45907</v>
      </c>
      <c r="O22" s="154" t="str">
        <f ca="1">IF(T_données_générales[[#This Row],[Date limite de prochaine visite]]&lt;TODAY(),"OUI","NON")</f>
        <v>NON</v>
      </c>
      <c r="P22" s="154" t="str">
        <f ca="1">IF(AND(T_données_générales[[#This Row],[Date limite de prochaine visite]]&gt;=TODAY(),T_données_générales[[#This Row],[Date limite de prochaine visite]]&lt;TODAY()+15),"OUI","NON")</f>
        <v>NON</v>
      </c>
      <c r="Q22" s="154" t="str">
        <f ca="1">IF(T_données_générales[[#This Row],[Date limite de prochaine visite]]&gt;TODAY()+15,"OUI","NON")</f>
        <v>OUI</v>
      </c>
    </row>
    <row r="23" spans="1:17" ht="12.75" x14ac:dyDescent="0.35">
      <c r="A23" s="35">
        <v>1351</v>
      </c>
      <c r="B23" s="36" t="s">
        <v>505</v>
      </c>
      <c r="C23" s="36" t="s">
        <v>816</v>
      </c>
      <c r="D23" s="35" t="s">
        <v>28</v>
      </c>
      <c r="E23" s="37">
        <v>31838</v>
      </c>
      <c r="F23" s="38" t="s">
        <v>956</v>
      </c>
      <c r="G23" s="35" t="s">
        <v>922</v>
      </c>
      <c r="H23" s="35" t="s">
        <v>931</v>
      </c>
      <c r="I23" s="35">
        <v>5</v>
      </c>
      <c r="J23" s="37">
        <v>42828</v>
      </c>
      <c r="L23" s="39"/>
      <c r="M23" s="40"/>
      <c r="N2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44654</v>
      </c>
      <c r="O23" s="154" t="str">
        <f ca="1">IF(T_données_générales[[#This Row],[Date limite de prochaine visite]]&lt;TODAY(),"OUI","NON")</f>
        <v>NON</v>
      </c>
      <c r="P23" s="154" t="str">
        <f ca="1">IF(AND(T_données_générales[[#This Row],[Date limite de prochaine visite]]&gt;=TODAY(),T_données_générales[[#This Row],[Date limite de prochaine visite]]&lt;TODAY()+15),"OUI","NON")</f>
        <v>NON</v>
      </c>
      <c r="Q23" s="154" t="str">
        <f ca="1">IF(T_données_générales[[#This Row],[Date limite de prochaine visite]]&gt;TODAY()+15,"OUI","NON")</f>
        <v>OUI</v>
      </c>
    </row>
    <row r="24" spans="1:17" ht="12.75" x14ac:dyDescent="0.35">
      <c r="A24" s="35">
        <v>1538</v>
      </c>
      <c r="B24" s="36" t="s">
        <v>84</v>
      </c>
      <c r="C24" s="36" t="s">
        <v>550</v>
      </c>
      <c r="D24" s="35" t="s">
        <v>27</v>
      </c>
      <c r="E24" s="37">
        <v>37263</v>
      </c>
      <c r="F24" s="38" t="s">
        <v>957</v>
      </c>
      <c r="G24" s="35" t="s">
        <v>922</v>
      </c>
      <c r="H24" s="35" t="s">
        <v>931</v>
      </c>
      <c r="I24" s="35">
        <v>5</v>
      </c>
      <c r="J24" s="37">
        <v>42373</v>
      </c>
      <c r="L24" s="39"/>
      <c r="M24" s="40"/>
      <c r="N2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44200</v>
      </c>
      <c r="O24" s="154" t="str">
        <f ca="1">IF(T_données_générales[[#This Row],[Date limite de prochaine visite]]&lt;TODAY(),"OUI","NON")</f>
        <v>OUI</v>
      </c>
      <c r="P24" s="154" t="str">
        <f ca="1">IF(AND(T_données_générales[[#This Row],[Date limite de prochaine visite]]&gt;=TODAY(),T_données_générales[[#This Row],[Date limite de prochaine visite]]&lt;TODAY()+15),"OUI","NON")</f>
        <v>NON</v>
      </c>
      <c r="Q24" s="154" t="str">
        <f ca="1">IF(T_données_générales[[#This Row],[Date limite de prochaine visite]]&gt;TODAY()+15,"OUI","NON")</f>
        <v>NON</v>
      </c>
    </row>
    <row r="25" spans="1:17" ht="12.75" x14ac:dyDescent="0.35">
      <c r="A25" s="35">
        <v>1379</v>
      </c>
      <c r="B25" s="36" t="s">
        <v>314</v>
      </c>
      <c r="C25" s="36" t="s">
        <v>610</v>
      </c>
      <c r="D25" s="35" t="s">
        <v>27</v>
      </c>
      <c r="E25" s="37">
        <v>32412</v>
      </c>
      <c r="F25" s="38" t="s">
        <v>957</v>
      </c>
      <c r="G25" s="35" t="s">
        <v>927</v>
      </c>
      <c r="H25" s="35" t="s">
        <v>928</v>
      </c>
      <c r="I25" s="35">
        <v>4</v>
      </c>
      <c r="J25" s="37">
        <v>44200</v>
      </c>
      <c r="L25" s="39"/>
      <c r="M25" s="40"/>
      <c r="N2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45661</v>
      </c>
      <c r="O25" s="154" t="str">
        <f ca="1">IF(T_données_générales[[#This Row],[Date limite de prochaine visite]]&lt;TODAY(),"OUI","NON")</f>
        <v>NON</v>
      </c>
      <c r="P25" s="154" t="str">
        <f ca="1">IF(AND(T_données_générales[[#This Row],[Date limite de prochaine visite]]&gt;=TODAY(),T_données_générales[[#This Row],[Date limite de prochaine visite]]&lt;TODAY()+15),"OUI","NON")</f>
        <v>NON</v>
      </c>
      <c r="Q25" s="154" t="str">
        <f ca="1">IF(T_données_générales[[#This Row],[Date limite de prochaine visite]]&gt;TODAY()+15,"OUI","NON")</f>
        <v>OUI</v>
      </c>
    </row>
    <row r="26" spans="1:17" ht="12.75" x14ac:dyDescent="0.35">
      <c r="A26" s="35">
        <v>1592</v>
      </c>
      <c r="B26" s="36" t="s">
        <v>236</v>
      </c>
      <c r="C26" s="36" t="s">
        <v>701</v>
      </c>
      <c r="D26" s="35" t="s">
        <v>27</v>
      </c>
      <c r="E26" s="37">
        <v>37998</v>
      </c>
      <c r="F26" s="38" t="s">
        <v>950</v>
      </c>
      <c r="G26" s="35" t="s">
        <v>927</v>
      </c>
      <c r="H26" s="35" t="s">
        <v>931</v>
      </c>
      <c r="I26" s="35">
        <v>5</v>
      </c>
      <c r="J26" s="37">
        <v>43500</v>
      </c>
      <c r="L26" s="39" t="s">
        <v>943</v>
      </c>
      <c r="M26" s="40"/>
      <c r="N26"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26" s="154" t="str">
        <f ca="1">IF(T_données_générales[[#This Row],[Date limite de prochaine visite]]&lt;TODAY(),"OUI","NON")</f>
        <v>NON</v>
      </c>
      <c r="P26" s="154" t="str">
        <f ca="1">IF(AND(T_données_générales[[#This Row],[Date limite de prochaine visite]]&gt;=TODAY(),T_données_générales[[#This Row],[Date limite de prochaine visite]]&lt;TODAY()+15),"OUI","NON")</f>
        <v>NON</v>
      </c>
      <c r="Q26" s="154" t="str">
        <f ca="1">IF(T_données_générales[[#This Row],[Date limite de prochaine visite]]&gt;TODAY()+15,"OUI","NON")</f>
        <v>OUI</v>
      </c>
    </row>
    <row r="27" spans="1:17" ht="12.75" x14ac:dyDescent="0.35">
      <c r="A27" s="35">
        <v>1459</v>
      </c>
      <c r="B27" s="36" t="s">
        <v>202</v>
      </c>
      <c r="C27" s="36" t="s">
        <v>667</v>
      </c>
      <c r="D27" s="35" t="s">
        <v>28</v>
      </c>
      <c r="E27" s="37">
        <v>34828</v>
      </c>
      <c r="F27" s="38" t="s">
        <v>957</v>
      </c>
      <c r="G27" s="35" t="s">
        <v>924</v>
      </c>
      <c r="H27" s="35" t="s">
        <v>931</v>
      </c>
      <c r="I27" s="35">
        <v>5</v>
      </c>
      <c r="J27" s="37">
        <v>43983</v>
      </c>
      <c r="L27" s="39"/>
      <c r="M27" s="40"/>
      <c r="N2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45809</v>
      </c>
      <c r="O27" s="154" t="str">
        <f ca="1">IF(T_données_générales[[#This Row],[Date limite de prochaine visite]]&lt;TODAY(),"OUI","NON")</f>
        <v>NON</v>
      </c>
      <c r="P27" s="154" t="str">
        <f ca="1">IF(AND(T_données_générales[[#This Row],[Date limite de prochaine visite]]&gt;=TODAY(),T_données_générales[[#This Row],[Date limite de prochaine visite]]&lt;TODAY()+15),"OUI","NON")</f>
        <v>NON</v>
      </c>
      <c r="Q27" s="154" t="str">
        <f ca="1">IF(T_données_générales[[#This Row],[Date limite de prochaine visite]]&gt;TODAY()+15,"OUI","NON")</f>
        <v>OUI</v>
      </c>
    </row>
    <row r="28" spans="1:17" ht="12.75" x14ac:dyDescent="0.35">
      <c r="A28" s="35">
        <v>1585</v>
      </c>
      <c r="B28" s="36" t="s">
        <v>306</v>
      </c>
      <c r="C28" s="36" t="s">
        <v>571</v>
      </c>
      <c r="D28" s="35" t="s">
        <v>27</v>
      </c>
      <c r="E28" s="37">
        <v>37998</v>
      </c>
      <c r="F28" s="38" t="s">
        <v>954</v>
      </c>
      <c r="G28" s="35" t="s">
        <v>924</v>
      </c>
      <c r="H28" s="35" t="s">
        <v>931</v>
      </c>
      <c r="I28" s="35">
        <v>5</v>
      </c>
      <c r="J28" s="37">
        <v>43739</v>
      </c>
      <c r="L28" s="39" t="s">
        <v>935</v>
      </c>
      <c r="M28" s="40">
        <v>44354</v>
      </c>
      <c r="N2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44362</v>
      </c>
      <c r="O28" s="154" t="str">
        <f ca="1">IF(T_données_générales[[#This Row],[Date limite de prochaine visite]]&lt;TODAY(),"OUI","NON")</f>
        <v>NON</v>
      </c>
      <c r="P28" s="154" t="str">
        <f ca="1">IF(AND(T_données_générales[[#This Row],[Date limite de prochaine visite]]&gt;=TODAY(),T_données_générales[[#This Row],[Date limite de prochaine visite]]&lt;TODAY()+15),"OUI","NON")</f>
        <v>NON</v>
      </c>
      <c r="Q28" s="154" t="str">
        <f ca="1">IF(T_données_générales[[#This Row],[Date limite de prochaine visite]]&gt;TODAY()+15,"OUI","NON")</f>
        <v>OUI</v>
      </c>
    </row>
    <row r="29" spans="1:17" ht="12.75" x14ac:dyDescent="0.35">
      <c r="A29" s="35">
        <v>1719</v>
      </c>
      <c r="B29" s="36" t="s">
        <v>400</v>
      </c>
      <c r="C29" s="36" t="s">
        <v>26</v>
      </c>
      <c r="D29" s="35" t="s">
        <v>28</v>
      </c>
      <c r="E29" s="37">
        <v>43108</v>
      </c>
      <c r="F29" s="38" t="s">
        <v>954</v>
      </c>
      <c r="G29" s="35" t="s">
        <v>923</v>
      </c>
      <c r="H29" s="35" t="s">
        <v>931</v>
      </c>
      <c r="I29" s="35">
        <v>5</v>
      </c>
      <c r="J29" s="37">
        <v>43164</v>
      </c>
      <c r="L29" s="39" t="s">
        <v>930</v>
      </c>
      <c r="M29" s="40">
        <v>44326</v>
      </c>
      <c r="N2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44334</v>
      </c>
      <c r="O29" s="154" t="str">
        <f ca="1">IF(T_données_générales[[#This Row],[Date limite de prochaine visite]]&lt;TODAY(),"OUI","NON")</f>
        <v>OUI</v>
      </c>
      <c r="P29" s="154" t="str">
        <f ca="1">IF(AND(T_données_générales[[#This Row],[Date limite de prochaine visite]]&gt;=TODAY(),T_données_générales[[#This Row],[Date limite de prochaine visite]]&lt;TODAY()+15),"OUI","NON")</f>
        <v>NON</v>
      </c>
      <c r="Q29" s="154" t="str">
        <f ca="1">IF(T_données_générales[[#This Row],[Date limite de prochaine visite]]&gt;TODAY()+15,"OUI","NON")</f>
        <v>NON</v>
      </c>
    </row>
    <row r="30" spans="1:17" ht="12.75" x14ac:dyDescent="0.35">
      <c r="A30" s="35">
        <v>1332</v>
      </c>
      <c r="B30" s="36" t="s">
        <v>164</v>
      </c>
      <c r="C30" s="36" t="s">
        <v>631</v>
      </c>
      <c r="D30" s="35" t="s">
        <v>27</v>
      </c>
      <c r="E30" s="37">
        <v>30319</v>
      </c>
      <c r="F30" s="38" t="s">
        <v>957</v>
      </c>
      <c r="G30" s="35" t="s">
        <v>924</v>
      </c>
      <c r="H30" s="35" t="s">
        <v>931</v>
      </c>
      <c r="I30" s="35">
        <v>5</v>
      </c>
      <c r="J30" s="37">
        <v>43132</v>
      </c>
      <c r="L30" s="39" t="s">
        <v>935</v>
      </c>
      <c r="M30" s="40">
        <v>44327</v>
      </c>
      <c r="N3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44335</v>
      </c>
      <c r="O30" s="154" t="str">
        <f ca="1">IF(T_données_générales[[#This Row],[Date limite de prochaine visite]]&lt;TODAY(),"OUI","NON")</f>
        <v>OUI</v>
      </c>
      <c r="P30" s="154" t="str">
        <f ca="1">IF(AND(T_données_générales[[#This Row],[Date limite de prochaine visite]]&gt;=TODAY(),T_données_générales[[#This Row],[Date limite de prochaine visite]]&lt;TODAY()+15),"OUI","NON")</f>
        <v>NON</v>
      </c>
      <c r="Q30" s="154" t="str">
        <f ca="1">IF(T_données_générales[[#This Row],[Date limite de prochaine visite]]&gt;TODAY()+15,"OUI","NON")</f>
        <v>NON</v>
      </c>
    </row>
    <row r="31" spans="1:17" ht="12.75" x14ac:dyDescent="0.35">
      <c r="A31" s="35">
        <v>1593</v>
      </c>
      <c r="B31" s="36" t="s">
        <v>379</v>
      </c>
      <c r="C31" s="36" t="s">
        <v>825</v>
      </c>
      <c r="D31" s="35" t="s">
        <v>27</v>
      </c>
      <c r="E31" s="37">
        <v>37998</v>
      </c>
      <c r="F31" s="38" t="s">
        <v>957</v>
      </c>
      <c r="G31" s="35" t="s">
        <v>927</v>
      </c>
      <c r="H31" s="35" t="s">
        <v>929</v>
      </c>
      <c r="I31" s="35">
        <v>3</v>
      </c>
      <c r="J31" s="37">
        <v>44180</v>
      </c>
      <c r="L31" s="39"/>
      <c r="M31" s="40"/>
      <c r="N3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45275</v>
      </c>
      <c r="O31" s="154" t="str">
        <f ca="1">IF(T_données_générales[[#This Row],[Date limite de prochaine visite]]&lt;TODAY(),"OUI","NON")</f>
        <v>NON</v>
      </c>
      <c r="P31" s="154" t="str">
        <f ca="1">IF(AND(T_données_générales[[#This Row],[Date limite de prochaine visite]]&gt;=TODAY(),T_données_générales[[#This Row],[Date limite de prochaine visite]]&lt;TODAY()+15),"OUI","NON")</f>
        <v>NON</v>
      </c>
      <c r="Q31" s="154" t="str">
        <f ca="1">IF(T_données_générales[[#This Row],[Date limite de prochaine visite]]&gt;TODAY()+15,"OUI","NON")</f>
        <v>OUI</v>
      </c>
    </row>
    <row r="32" spans="1:17" ht="12.75" x14ac:dyDescent="0.35">
      <c r="A32" s="35">
        <v>1628</v>
      </c>
      <c r="B32" s="36" t="s">
        <v>337</v>
      </c>
      <c r="C32" s="36" t="s">
        <v>791</v>
      </c>
      <c r="D32" s="35" t="s">
        <v>27</v>
      </c>
      <c r="E32" s="37">
        <v>39489</v>
      </c>
      <c r="F32" s="38" t="s">
        <v>948</v>
      </c>
      <c r="G32" s="35" t="s">
        <v>927</v>
      </c>
      <c r="H32" s="35" t="s">
        <v>928</v>
      </c>
      <c r="I32" s="35">
        <v>2</v>
      </c>
      <c r="J32" s="37">
        <v>43437</v>
      </c>
      <c r="L32" s="39"/>
      <c r="M32" s="40"/>
      <c r="N3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44168</v>
      </c>
      <c r="O32" s="154" t="str">
        <f ca="1">IF(T_données_générales[[#This Row],[Date limite de prochaine visite]]&lt;TODAY(),"OUI","NON")</f>
        <v>OUI</v>
      </c>
      <c r="P32" s="154" t="str">
        <f ca="1">IF(AND(T_données_générales[[#This Row],[Date limite de prochaine visite]]&gt;=TODAY(),T_données_générales[[#This Row],[Date limite de prochaine visite]]&lt;TODAY()+15),"OUI","NON")</f>
        <v>NON</v>
      </c>
      <c r="Q32" s="154" t="str">
        <f ca="1">IF(T_données_générales[[#This Row],[Date limite de prochaine visite]]&gt;TODAY()+15,"OUI","NON")</f>
        <v>NON</v>
      </c>
    </row>
    <row r="33" spans="1:17" ht="12.75" x14ac:dyDescent="0.35">
      <c r="A33" s="35">
        <v>1692</v>
      </c>
      <c r="B33" s="36" t="s">
        <v>312</v>
      </c>
      <c r="C33" s="36" t="s">
        <v>771</v>
      </c>
      <c r="D33" s="35" t="s">
        <v>27</v>
      </c>
      <c r="E33" s="37">
        <v>41792</v>
      </c>
      <c r="F33" s="38" t="s">
        <v>950</v>
      </c>
      <c r="G33" s="35" t="s">
        <v>924</v>
      </c>
      <c r="H33" s="35" t="s">
        <v>931</v>
      </c>
      <c r="I33" s="35">
        <v>5</v>
      </c>
      <c r="J33" s="37">
        <v>43711</v>
      </c>
      <c r="L33" s="39"/>
      <c r="M33" s="40"/>
      <c r="N3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45538</v>
      </c>
      <c r="O33" s="154" t="str">
        <f ca="1">IF(T_données_générales[[#This Row],[Date limite de prochaine visite]]&lt;TODAY(),"OUI","NON")</f>
        <v>NON</v>
      </c>
      <c r="P33" s="154" t="str">
        <f ca="1">IF(AND(T_données_générales[[#This Row],[Date limite de prochaine visite]]&gt;=TODAY(),T_données_générales[[#This Row],[Date limite de prochaine visite]]&lt;TODAY()+15),"OUI","NON")</f>
        <v>NON</v>
      </c>
      <c r="Q33" s="154" t="str">
        <f ca="1">IF(T_données_générales[[#This Row],[Date limite de prochaine visite]]&gt;TODAY()+15,"OUI","NON")</f>
        <v>OUI</v>
      </c>
    </row>
    <row r="34" spans="1:17" ht="12.75" x14ac:dyDescent="0.35">
      <c r="A34" s="35">
        <v>1659</v>
      </c>
      <c r="B34" s="36" t="s">
        <v>277</v>
      </c>
      <c r="C34" s="36" t="s">
        <v>740</v>
      </c>
      <c r="D34" s="35" t="s">
        <v>27</v>
      </c>
      <c r="E34" s="37">
        <v>40819</v>
      </c>
      <c r="F34" s="38" t="s">
        <v>957</v>
      </c>
      <c r="G34" s="35" t="s">
        <v>922</v>
      </c>
      <c r="H34" s="35" t="s">
        <v>931</v>
      </c>
      <c r="I34" s="35">
        <v>5</v>
      </c>
      <c r="J34" s="37">
        <v>42677</v>
      </c>
      <c r="L34" s="39"/>
      <c r="M34" s="40"/>
      <c r="N3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44503</v>
      </c>
      <c r="O34" s="154" t="str">
        <f ca="1">IF(T_données_générales[[#This Row],[Date limite de prochaine visite]]&lt;TODAY(),"OUI","NON")</f>
        <v>NON</v>
      </c>
      <c r="P34" s="154" t="str">
        <f ca="1">IF(AND(T_données_générales[[#This Row],[Date limite de prochaine visite]]&gt;=TODAY(),T_données_générales[[#This Row],[Date limite de prochaine visite]]&lt;TODAY()+15),"OUI","NON")</f>
        <v>NON</v>
      </c>
      <c r="Q34" s="154" t="str">
        <f ca="1">IF(T_données_générales[[#This Row],[Date limite de prochaine visite]]&gt;TODAY()+15,"OUI","NON")</f>
        <v>OUI</v>
      </c>
    </row>
    <row r="35" spans="1:17" ht="12.75" x14ac:dyDescent="0.35">
      <c r="A35" s="35">
        <v>1645</v>
      </c>
      <c r="B35" s="36" t="s">
        <v>317</v>
      </c>
      <c r="C35" s="36" t="s">
        <v>774</v>
      </c>
      <c r="D35" s="35" t="s">
        <v>27</v>
      </c>
      <c r="E35" s="37">
        <v>39832</v>
      </c>
      <c r="F35" s="38" t="s">
        <v>957</v>
      </c>
      <c r="G35" s="35" t="s">
        <v>927</v>
      </c>
      <c r="H35" s="35" t="s">
        <v>928</v>
      </c>
      <c r="I35" s="35">
        <v>4</v>
      </c>
      <c r="J35" s="37">
        <v>43839</v>
      </c>
      <c r="L35" s="39"/>
      <c r="M35" s="40"/>
      <c r="N3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45300</v>
      </c>
      <c r="O35" s="154" t="str">
        <f ca="1">IF(T_données_générales[[#This Row],[Date limite de prochaine visite]]&lt;TODAY(),"OUI","NON")</f>
        <v>NON</v>
      </c>
      <c r="P35" s="154" t="str">
        <f ca="1">IF(AND(T_données_générales[[#This Row],[Date limite de prochaine visite]]&gt;=TODAY(),T_données_générales[[#This Row],[Date limite de prochaine visite]]&lt;TODAY()+15),"OUI","NON")</f>
        <v>NON</v>
      </c>
      <c r="Q35" s="154" t="str">
        <f ca="1">IF(T_données_générales[[#This Row],[Date limite de prochaine visite]]&gt;TODAY()+15,"OUI","NON")</f>
        <v>OUI</v>
      </c>
    </row>
    <row r="36" spans="1:17" ht="12.75" x14ac:dyDescent="0.35">
      <c r="A36" s="35">
        <v>1505</v>
      </c>
      <c r="B36" s="36" t="s">
        <v>468</v>
      </c>
      <c r="C36" s="36" t="s">
        <v>887</v>
      </c>
      <c r="D36" s="35" t="s">
        <v>28</v>
      </c>
      <c r="E36" s="37">
        <v>36528</v>
      </c>
      <c r="F36" s="38" t="s">
        <v>953</v>
      </c>
      <c r="G36" s="35" t="s">
        <v>924</v>
      </c>
      <c r="H36" s="35" t="s">
        <v>931</v>
      </c>
      <c r="I36" s="35">
        <v>5</v>
      </c>
      <c r="J36" s="37">
        <v>44158</v>
      </c>
      <c r="L36" s="39"/>
      <c r="M36" s="40"/>
      <c r="N3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45984</v>
      </c>
      <c r="O36" s="154" t="str">
        <f ca="1">IF(T_données_générales[[#This Row],[Date limite de prochaine visite]]&lt;TODAY(),"OUI","NON")</f>
        <v>NON</v>
      </c>
      <c r="P36" s="154" t="str">
        <f ca="1">IF(AND(T_données_générales[[#This Row],[Date limite de prochaine visite]]&gt;=TODAY(),T_données_générales[[#This Row],[Date limite de prochaine visite]]&lt;TODAY()+15),"OUI","NON")</f>
        <v>NON</v>
      </c>
      <c r="Q36" s="154" t="str">
        <f ca="1">IF(T_données_générales[[#This Row],[Date limite de prochaine visite]]&gt;TODAY()+15,"OUI","NON")</f>
        <v>OUI</v>
      </c>
    </row>
    <row r="37" spans="1:17" ht="12.75" x14ac:dyDescent="0.35">
      <c r="A37" s="35">
        <v>1467</v>
      </c>
      <c r="B37" s="36" t="s">
        <v>296</v>
      </c>
      <c r="C37" s="36" t="s">
        <v>757</v>
      </c>
      <c r="D37" s="35" t="s">
        <v>27</v>
      </c>
      <c r="E37" s="37">
        <v>35278</v>
      </c>
      <c r="F37" s="38" t="s">
        <v>953</v>
      </c>
      <c r="G37" s="35" t="s">
        <v>922</v>
      </c>
      <c r="H37" s="35" t="s">
        <v>931</v>
      </c>
      <c r="I37" s="35">
        <v>5</v>
      </c>
      <c r="J37" s="37">
        <v>42418</v>
      </c>
      <c r="L37" s="39"/>
      <c r="M37" s="40"/>
      <c r="N3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44245</v>
      </c>
      <c r="O37" s="154" t="str">
        <f ca="1">IF(T_données_générales[[#This Row],[Date limite de prochaine visite]]&lt;TODAY(),"OUI","NON")</f>
        <v>OUI</v>
      </c>
      <c r="P37" s="154" t="str">
        <f ca="1">IF(AND(T_données_générales[[#This Row],[Date limite de prochaine visite]]&gt;=TODAY(),T_données_générales[[#This Row],[Date limite de prochaine visite]]&lt;TODAY()+15),"OUI","NON")</f>
        <v>NON</v>
      </c>
      <c r="Q37" s="154" t="str">
        <f ca="1">IF(T_données_générales[[#This Row],[Date limite de prochaine visite]]&gt;TODAY()+15,"OUI","NON")</f>
        <v>NON</v>
      </c>
    </row>
    <row r="38" spans="1:17" ht="12.75" x14ac:dyDescent="0.35">
      <c r="A38" s="35">
        <v>1721</v>
      </c>
      <c r="B38" s="36" t="s">
        <v>392</v>
      </c>
      <c r="C38" s="36" t="s">
        <v>837</v>
      </c>
      <c r="D38" s="35" t="s">
        <v>27</v>
      </c>
      <c r="E38" s="37">
        <v>43108</v>
      </c>
      <c r="F38" s="38" t="s">
        <v>956</v>
      </c>
      <c r="G38" s="35" t="s">
        <v>927</v>
      </c>
      <c r="H38" s="35" t="s">
        <v>928</v>
      </c>
      <c r="I38" s="35">
        <v>2</v>
      </c>
      <c r="J38" s="37">
        <v>44183</v>
      </c>
      <c r="L38" s="39"/>
      <c r="M38" s="40"/>
      <c r="N3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44913</v>
      </c>
      <c r="O38" s="154" t="str">
        <f ca="1">IF(T_données_générales[[#This Row],[Date limite de prochaine visite]]&lt;TODAY(),"OUI","NON")</f>
        <v>NON</v>
      </c>
      <c r="P38" s="154" t="str">
        <f ca="1">IF(AND(T_données_générales[[#This Row],[Date limite de prochaine visite]]&gt;=TODAY(),T_données_générales[[#This Row],[Date limite de prochaine visite]]&lt;TODAY()+15),"OUI","NON")</f>
        <v>NON</v>
      </c>
      <c r="Q38" s="154" t="str">
        <f ca="1">IF(T_données_générales[[#This Row],[Date limite de prochaine visite]]&gt;TODAY()+15,"OUI","NON")</f>
        <v>OUI</v>
      </c>
    </row>
    <row r="39" spans="1:17" ht="12.75" x14ac:dyDescent="0.35">
      <c r="A39" s="35">
        <v>1473</v>
      </c>
      <c r="B39" s="36" t="s">
        <v>320</v>
      </c>
      <c r="C39" s="36" t="s">
        <v>776</v>
      </c>
      <c r="D39" s="35" t="s">
        <v>27</v>
      </c>
      <c r="E39" s="37">
        <v>35799</v>
      </c>
      <c r="F39" s="38" t="s">
        <v>947</v>
      </c>
      <c r="G39" s="35" t="s">
        <v>927</v>
      </c>
      <c r="H39" s="35" t="s">
        <v>929</v>
      </c>
      <c r="I39" s="35">
        <v>3</v>
      </c>
      <c r="J39" s="37">
        <v>44169</v>
      </c>
      <c r="L39" s="39" t="s">
        <v>935</v>
      </c>
      <c r="M39" s="40">
        <v>44347</v>
      </c>
      <c r="N3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44355</v>
      </c>
      <c r="O39" s="154" t="str">
        <f ca="1">IF(T_données_générales[[#This Row],[Date limite de prochaine visite]]&lt;TODAY(),"OUI","NON")</f>
        <v>NON</v>
      </c>
      <c r="P39" s="154" t="str">
        <f ca="1">IF(AND(T_données_générales[[#This Row],[Date limite de prochaine visite]]&gt;=TODAY(),T_données_générales[[#This Row],[Date limite de prochaine visite]]&lt;TODAY()+15),"OUI","NON")</f>
        <v>OUI</v>
      </c>
      <c r="Q39" s="154" t="str">
        <f ca="1">IF(T_données_générales[[#This Row],[Date limite de prochaine visite]]&gt;TODAY()+15,"OUI","NON")</f>
        <v>NON</v>
      </c>
    </row>
    <row r="40" spans="1:17" ht="12.75" x14ac:dyDescent="0.35">
      <c r="A40" s="35">
        <v>1367</v>
      </c>
      <c r="B40" s="36" t="s">
        <v>211</v>
      </c>
      <c r="C40" s="36" t="s">
        <v>677</v>
      </c>
      <c r="D40" s="35" t="s">
        <v>27</v>
      </c>
      <c r="E40" s="37">
        <v>32405</v>
      </c>
      <c r="F40" s="38" t="s">
        <v>950</v>
      </c>
      <c r="G40" s="35" t="s">
        <v>927</v>
      </c>
      <c r="H40" s="35" t="s">
        <v>931</v>
      </c>
      <c r="I40" s="35">
        <v>5</v>
      </c>
      <c r="J40" s="37">
        <v>43136</v>
      </c>
      <c r="L40" s="39" t="s">
        <v>935</v>
      </c>
      <c r="M40" s="40"/>
      <c r="N40"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0" s="154" t="str">
        <f ca="1">IF(T_données_générales[[#This Row],[Date limite de prochaine visite]]&lt;TODAY(),"OUI","NON")</f>
        <v>NON</v>
      </c>
      <c r="P40" s="154" t="str">
        <f ca="1">IF(AND(T_données_générales[[#This Row],[Date limite de prochaine visite]]&gt;=TODAY(),T_données_générales[[#This Row],[Date limite de prochaine visite]]&lt;TODAY()+15),"OUI","NON")</f>
        <v>NON</v>
      </c>
      <c r="Q40" s="154" t="str">
        <f ca="1">IF(T_données_générales[[#This Row],[Date limite de prochaine visite]]&gt;TODAY()+15,"OUI","NON")</f>
        <v>OUI</v>
      </c>
    </row>
    <row r="41" spans="1:17" ht="12.75" x14ac:dyDescent="0.35">
      <c r="A41" s="35">
        <v>1430</v>
      </c>
      <c r="B41" s="36" t="s">
        <v>445</v>
      </c>
      <c r="C41" s="36" t="s">
        <v>869</v>
      </c>
      <c r="D41" s="35" t="s">
        <v>28</v>
      </c>
      <c r="E41" s="37">
        <v>34432</v>
      </c>
      <c r="F41" s="38" t="s">
        <v>955</v>
      </c>
      <c r="G41" s="35" t="s">
        <v>924</v>
      </c>
      <c r="H41" s="35" t="s">
        <v>931</v>
      </c>
      <c r="I41" s="35">
        <v>5</v>
      </c>
      <c r="J41" s="37">
        <v>43591</v>
      </c>
      <c r="L41" s="39"/>
      <c r="M41" s="40"/>
      <c r="N4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45418</v>
      </c>
      <c r="O41" s="154" t="str">
        <f ca="1">IF(T_données_générales[[#This Row],[Date limite de prochaine visite]]&lt;TODAY(),"OUI","NON")</f>
        <v>NON</v>
      </c>
      <c r="P41" s="154" t="str">
        <f ca="1">IF(AND(T_données_générales[[#This Row],[Date limite de prochaine visite]]&gt;=TODAY(),T_données_générales[[#This Row],[Date limite de prochaine visite]]&lt;TODAY()+15),"OUI","NON")</f>
        <v>NON</v>
      </c>
      <c r="Q41" s="154" t="str">
        <f ca="1">IF(T_données_générales[[#This Row],[Date limite de prochaine visite]]&gt;TODAY()+15,"OUI","NON")</f>
        <v>OUI</v>
      </c>
    </row>
    <row r="42" spans="1:17" ht="12.75" x14ac:dyDescent="0.35">
      <c r="A42" s="35">
        <v>1790</v>
      </c>
      <c r="B42" s="36" t="s">
        <v>302</v>
      </c>
      <c r="C42" s="36" t="s">
        <v>763</v>
      </c>
      <c r="D42" s="35" t="s">
        <v>27</v>
      </c>
      <c r="E42" s="37">
        <v>44095</v>
      </c>
      <c r="F42" s="38" t="s">
        <v>956</v>
      </c>
      <c r="G42" s="35" t="s">
        <v>927</v>
      </c>
      <c r="H42" s="35" t="s">
        <v>931</v>
      </c>
      <c r="I42" s="35">
        <v>5</v>
      </c>
      <c r="J42" s="37">
        <v>44109</v>
      </c>
      <c r="L42" s="39"/>
      <c r="M42" s="40"/>
      <c r="N4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45935</v>
      </c>
      <c r="O42" s="154" t="str">
        <f ca="1">IF(T_données_générales[[#This Row],[Date limite de prochaine visite]]&lt;TODAY(),"OUI","NON")</f>
        <v>NON</v>
      </c>
      <c r="P42" s="154" t="str">
        <f ca="1">IF(AND(T_données_générales[[#This Row],[Date limite de prochaine visite]]&gt;=TODAY(),T_données_générales[[#This Row],[Date limite de prochaine visite]]&lt;TODAY()+15),"OUI","NON")</f>
        <v>NON</v>
      </c>
      <c r="Q42" s="154" t="str">
        <f ca="1">IF(T_données_générales[[#This Row],[Date limite de prochaine visite]]&gt;TODAY()+15,"OUI","NON")</f>
        <v>OUI</v>
      </c>
    </row>
    <row r="43" spans="1:17" ht="12.75" x14ac:dyDescent="0.35">
      <c r="A43" s="35">
        <v>1515</v>
      </c>
      <c r="B43" s="36" t="s">
        <v>449</v>
      </c>
      <c r="C43" s="36" t="s">
        <v>872</v>
      </c>
      <c r="D43" s="35" t="s">
        <v>28</v>
      </c>
      <c r="E43" s="37">
        <v>36530</v>
      </c>
      <c r="F43" s="38" t="s">
        <v>951</v>
      </c>
      <c r="G43" s="35" t="s">
        <v>927</v>
      </c>
      <c r="H43" s="35" t="s">
        <v>928</v>
      </c>
      <c r="I43" s="35">
        <v>2</v>
      </c>
      <c r="J43" s="37">
        <v>44305</v>
      </c>
      <c r="L43" s="39"/>
      <c r="M43" s="40"/>
      <c r="N4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45035</v>
      </c>
      <c r="O43" s="154" t="str">
        <f ca="1">IF(T_données_générales[[#This Row],[Date limite de prochaine visite]]&lt;TODAY(),"OUI","NON")</f>
        <v>NON</v>
      </c>
      <c r="P43" s="154" t="str">
        <f ca="1">IF(AND(T_données_générales[[#This Row],[Date limite de prochaine visite]]&gt;=TODAY(),T_données_générales[[#This Row],[Date limite de prochaine visite]]&lt;TODAY()+15),"OUI","NON")</f>
        <v>NON</v>
      </c>
      <c r="Q43" s="154" t="str">
        <f ca="1">IF(T_données_générales[[#This Row],[Date limite de prochaine visite]]&gt;TODAY()+15,"OUI","NON")</f>
        <v>OUI</v>
      </c>
    </row>
    <row r="44" spans="1:17" ht="12.75" x14ac:dyDescent="0.35">
      <c r="A44" s="35">
        <v>1488</v>
      </c>
      <c r="B44" s="36" t="s">
        <v>226</v>
      </c>
      <c r="C44" s="36" t="s">
        <v>691</v>
      </c>
      <c r="D44" s="35" t="s">
        <v>28</v>
      </c>
      <c r="E44" s="37">
        <v>36167</v>
      </c>
      <c r="F44" s="38" t="s">
        <v>954</v>
      </c>
      <c r="G44" s="35" t="s">
        <v>922</v>
      </c>
      <c r="H44" s="35" t="s">
        <v>931</v>
      </c>
      <c r="I44" s="35">
        <v>5</v>
      </c>
      <c r="J44" s="37">
        <v>43522</v>
      </c>
      <c r="L44" s="39"/>
      <c r="M44" s="40"/>
      <c r="N4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45348</v>
      </c>
      <c r="O44" s="154" t="str">
        <f ca="1">IF(T_données_générales[[#This Row],[Date limite de prochaine visite]]&lt;TODAY(),"OUI","NON")</f>
        <v>NON</v>
      </c>
      <c r="P44" s="154" t="str">
        <f ca="1">IF(AND(T_données_générales[[#This Row],[Date limite de prochaine visite]]&gt;=TODAY(),T_données_générales[[#This Row],[Date limite de prochaine visite]]&lt;TODAY()+15),"OUI","NON")</f>
        <v>NON</v>
      </c>
      <c r="Q44" s="154" t="str">
        <f ca="1">IF(T_données_générales[[#This Row],[Date limite de prochaine visite]]&gt;TODAY()+15,"OUI","NON")</f>
        <v>OUI</v>
      </c>
    </row>
    <row r="45" spans="1:17" ht="12.75" x14ac:dyDescent="0.35">
      <c r="A45" s="35">
        <v>1635</v>
      </c>
      <c r="B45" s="36" t="s">
        <v>346</v>
      </c>
      <c r="C45" s="36" t="s">
        <v>639</v>
      </c>
      <c r="D45" s="35" t="s">
        <v>27</v>
      </c>
      <c r="E45" s="37">
        <v>39727</v>
      </c>
      <c r="F45" s="38" t="s">
        <v>957</v>
      </c>
      <c r="G45" s="35" t="s">
        <v>924</v>
      </c>
      <c r="H45" s="35" t="s">
        <v>931</v>
      </c>
      <c r="I45" s="35">
        <v>5</v>
      </c>
      <c r="J45" s="37">
        <v>43409</v>
      </c>
      <c r="L45" s="39"/>
      <c r="M45" s="40"/>
      <c r="N4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45235</v>
      </c>
      <c r="O45" s="154" t="str">
        <f ca="1">IF(T_données_générales[[#This Row],[Date limite de prochaine visite]]&lt;TODAY(),"OUI","NON")</f>
        <v>NON</v>
      </c>
      <c r="P45" s="154" t="str">
        <f ca="1">IF(AND(T_données_générales[[#This Row],[Date limite de prochaine visite]]&gt;=TODAY(),T_données_générales[[#This Row],[Date limite de prochaine visite]]&lt;TODAY()+15),"OUI","NON")</f>
        <v>NON</v>
      </c>
      <c r="Q45" s="154" t="str">
        <f ca="1">IF(T_données_générales[[#This Row],[Date limite de prochaine visite]]&gt;TODAY()+15,"OUI","NON")</f>
        <v>OUI</v>
      </c>
    </row>
    <row r="46" spans="1:17" ht="12.75" x14ac:dyDescent="0.35">
      <c r="A46" s="35">
        <v>1648</v>
      </c>
      <c r="B46" s="36" t="s">
        <v>309</v>
      </c>
      <c r="C46" s="36" t="s">
        <v>768</v>
      </c>
      <c r="D46" s="35" t="s">
        <v>27</v>
      </c>
      <c r="E46" s="37">
        <v>39832</v>
      </c>
      <c r="F46" s="38" t="s">
        <v>951</v>
      </c>
      <c r="G46" s="35" t="s">
        <v>924</v>
      </c>
      <c r="H46" s="35" t="s">
        <v>931</v>
      </c>
      <c r="I46" s="35">
        <v>5</v>
      </c>
      <c r="J46" s="37">
        <v>43501</v>
      </c>
      <c r="L46" s="39"/>
      <c r="M46" s="40"/>
      <c r="N4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45327</v>
      </c>
      <c r="O46" s="154" t="str">
        <f ca="1">IF(T_données_générales[[#This Row],[Date limite de prochaine visite]]&lt;TODAY(),"OUI","NON")</f>
        <v>NON</v>
      </c>
      <c r="P46" s="154" t="str">
        <f ca="1">IF(AND(T_données_générales[[#This Row],[Date limite de prochaine visite]]&gt;=TODAY(),T_données_générales[[#This Row],[Date limite de prochaine visite]]&lt;TODAY()+15),"OUI","NON")</f>
        <v>NON</v>
      </c>
      <c r="Q46" s="154" t="str">
        <f ca="1">IF(T_données_générales[[#This Row],[Date limite de prochaine visite]]&gt;TODAY()+15,"OUI","NON")</f>
        <v>OUI</v>
      </c>
    </row>
    <row r="47" spans="1:17" ht="12.75" x14ac:dyDescent="0.35">
      <c r="A47" s="35">
        <v>1530</v>
      </c>
      <c r="B47" s="36" t="s">
        <v>57</v>
      </c>
      <c r="C47" s="36" t="s">
        <v>35</v>
      </c>
      <c r="D47" s="35" t="s">
        <v>28</v>
      </c>
      <c r="E47" s="37">
        <v>37035</v>
      </c>
      <c r="F47" s="38" t="s">
        <v>951</v>
      </c>
      <c r="G47" s="35" t="s">
        <v>922</v>
      </c>
      <c r="H47" s="35" t="s">
        <v>929</v>
      </c>
      <c r="I47" s="35">
        <v>3</v>
      </c>
      <c r="J47" s="37">
        <v>43682</v>
      </c>
      <c r="L47" s="39" t="s">
        <v>930</v>
      </c>
      <c r="M47" s="40"/>
      <c r="N47"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7" s="154" t="str">
        <f ca="1">IF(T_données_générales[[#This Row],[Date limite de prochaine visite]]&lt;TODAY(),"OUI","NON")</f>
        <v>NON</v>
      </c>
      <c r="P47" s="154" t="str">
        <f ca="1">IF(AND(T_données_générales[[#This Row],[Date limite de prochaine visite]]&gt;=TODAY(),T_données_générales[[#This Row],[Date limite de prochaine visite]]&lt;TODAY()+15),"OUI","NON")</f>
        <v>NON</v>
      </c>
      <c r="Q47" s="154" t="str">
        <f ca="1">IF(T_données_générales[[#This Row],[Date limite de prochaine visite]]&gt;TODAY()+15,"OUI","NON")</f>
        <v>OUI</v>
      </c>
    </row>
    <row r="48" spans="1:17" ht="12.75" x14ac:dyDescent="0.35">
      <c r="A48" s="35">
        <v>1402</v>
      </c>
      <c r="B48" s="36" t="s">
        <v>181</v>
      </c>
      <c r="C48" s="36" t="s">
        <v>647</v>
      </c>
      <c r="D48" s="35" t="s">
        <v>27</v>
      </c>
      <c r="E48" s="37">
        <v>32881</v>
      </c>
      <c r="F48" s="38" t="s">
        <v>949</v>
      </c>
      <c r="G48" s="35" t="s">
        <v>927</v>
      </c>
      <c r="H48" s="35" t="s">
        <v>931</v>
      </c>
      <c r="I48" s="35">
        <v>5</v>
      </c>
      <c r="J48" s="37">
        <v>43885</v>
      </c>
      <c r="L48" s="39" t="s">
        <v>935</v>
      </c>
      <c r="M48" s="40">
        <v>44319</v>
      </c>
      <c r="N4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48" s="154" t="str">
        <f ca="1">IF(T_données_générales[[#This Row],[Date limite de prochaine visite]]&lt;TODAY(),"OUI","NON")</f>
        <v>OUI</v>
      </c>
      <c r="P48" s="154" t="str">
        <f ca="1">IF(AND(T_données_générales[[#This Row],[Date limite de prochaine visite]]&gt;=TODAY(),T_données_générales[[#This Row],[Date limite de prochaine visite]]&lt;TODAY()+15),"OUI","NON")</f>
        <v>NON</v>
      </c>
      <c r="Q48" s="154" t="str">
        <f ca="1">IF(T_données_générales[[#This Row],[Date limite de prochaine visite]]&gt;TODAY()+15,"OUI","NON")</f>
        <v>NON</v>
      </c>
    </row>
    <row r="49" spans="1:17" ht="12.75" x14ac:dyDescent="0.35">
      <c r="A49" s="35">
        <v>1364</v>
      </c>
      <c r="B49" s="36" t="s">
        <v>447</v>
      </c>
      <c r="C49" s="36" t="s">
        <v>18</v>
      </c>
      <c r="D49" s="35" t="s">
        <v>28</v>
      </c>
      <c r="E49" s="37">
        <v>32405</v>
      </c>
      <c r="F49" s="38" t="s">
        <v>948</v>
      </c>
      <c r="G49" s="35" t="s">
        <v>924</v>
      </c>
      <c r="H49" s="35" t="s">
        <v>931</v>
      </c>
      <c r="I49" s="35">
        <v>5</v>
      </c>
      <c r="J49" s="37">
        <v>43605</v>
      </c>
      <c r="L49" s="39"/>
      <c r="M49" s="40"/>
      <c r="N4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45432</v>
      </c>
      <c r="O49" s="154" t="str">
        <f ca="1">IF(T_données_générales[[#This Row],[Date limite de prochaine visite]]&lt;TODAY(),"OUI","NON")</f>
        <v>NON</v>
      </c>
      <c r="P49" s="154" t="str">
        <f ca="1">IF(AND(T_données_générales[[#This Row],[Date limite de prochaine visite]]&gt;=TODAY(),T_données_générales[[#This Row],[Date limite de prochaine visite]]&lt;TODAY()+15),"OUI","NON")</f>
        <v>NON</v>
      </c>
      <c r="Q49" s="154" t="str">
        <f ca="1">IF(T_données_générales[[#This Row],[Date limite de prochaine visite]]&gt;TODAY()+15,"OUI","NON")</f>
        <v>OUI</v>
      </c>
    </row>
    <row r="50" spans="1:17" ht="12.75" x14ac:dyDescent="0.35">
      <c r="A50" s="35">
        <v>1623</v>
      </c>
      <c r="B50" s="36" t="s">
        <v>177</v>
      </c>
      <c r="C50" s="36" t="s">
        <v>572</v>
      </c>
      <c r="D50" s="35" t="s">
        <v>28</v>
      </c>
      <c r="E50" s="37">
        <v>39103</v>
      </c>
      <c r="F50" s="38" t="s">
        <v>957</v>
      </c>
      <c r="G50" s="35" t="s">
        <v>927</v>
      </c>
      <c r="H50" s="35" t="s">
        <v>931</v>
      </c>
      <c r="I50" s="35">
        <v>5</v>
      </c>
      <c r="J50" s="37">
        <v>43024</v>
      </c>
      <c r="L50" s="39"/>
      <c r="M50" s="40"/>
      <c r="N5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44850</v>
      </c>
      <c r="O50" s="154" t="str">
        <f ca="1">IF(T_données_générales[[#This Row],[Date limite de prochaine visite]]&lt;TODAY(),"OUI","NON")</f>
        <v>NON</v>
      </c>
      <c r="P50" s="154" t="str">
        <f ca="1">IF(AND(T_données_générales[[#This Row],[Date limite de prochaine visite]]&gt;=TODAY(),T_données_générales[[#This Row],[Date limite de prochaine visite]]&lt;TODAY()+15),"OUI","NON")</f>
        <v>NON</v>
      </c>
      <c r="Q50" s="154" t="str">
        <f ca="1">IF(T_données_générales[[#This Row],[Date limite de prochaine visite]]&gt;TODAY()+15,"OUI","NON")</f>
        <v>OUI</v>
      </c>
    </row>
    <row r="51" spans="1:17" ht="12.75" x14ac:dyDescent="0.35">
      <c r="A51" s="35">
        <v>1780</v>
      </c>
      <c r="B51" s="36" t="s">
        <v>345</v>
      </c>
      <c r="C51" s="36" t="s">
        <v>795</v>
      </c>
      <c r="D51" s="35" t="s">
        <v>27</v>
      </c>
      <c r="E51" s="37">
        <v>44095</v>
      </c>
      <c r="F51" s="38" t="s">
        <v>956</v>
      </c>
      <c r="G51" s="35" t="s">
        <v>924</v>
      </c>
      <c r="H51" s="35" t="s">
        <v>931</v>
      </c>
      <c r="I51" s="35">
        <v>5</v>
      </c>
      <c r="J51" s="37">
        <v>44109</v>
      </c>
      <c r="L51" s="39"/>
      <c r="M51" s="40"/>
      <c r="N5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45935</v>
      </c>
      <c r="O51" s="154" t="str">
        <f ca="1">IF(T_données_générales[[#This Row],[Date limite de prochaine visite]]&lt;TODAY(),"OUI","NON")</f>
        <v>NON</v>
      </c>
      <c r="P51" s="154" t="str">
        <f ca="1">IF(AND(T_données_générales[[#This Row],[Date limite de prochaine visite]]&gt;=TODAY(),T_données_générales[[#This Row],[Date limite de prochaine visite]]&lt;TODAY()+15),"OUI","NON")</f>
        <v>NON</v>
      </c>
      <c r="Q51" s="154" t="str">
        <f ca="1">IF(T_données_générales[[#This Row],[Date limite de prochaine visite]]&gt;TODAY()+15,"OUI","NON")</f>
        <v>OUI</v>
      </c>
    </row>
    <row r="52" spans="1:17" ht="12.75" x14ac:dyDescent="0.35">
      <c r="A52" s="35">
        <v>1599</v>
      </c>
      <c r="B52" s="36" t="s">
        <v>369</v>
      </c>
      <c r="C52" s="36" t="s">
        <v>815</v>
      </c>
      <c r="D52" s="35" t="s">
        <v>28</v>
      </c>
      <c r="E52" s="37">
        <v>37998</v>
      </c>
      <c r="F52" s="38" t="s">
        <v>954</v>
      </c>
      <c r="G52" s="35" t="s">
        <v>924</v>
      </c>
      <c r="H52" s="35" t="s">
        <v>931</v>
      </c>
      <c r="I52" s="35">
        <v>5</v>
      </c>
      <c r="J52" s="37">
        <v>43521</v>
      </c>
      <c r="L52" s="39"/>
      <c r="M52" s="40"/>
      <c r="N5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45347</v>
      </c>
      <c r="O52" s="154" t="str">
        <f ca="1">IF(T_données_générales[[#This Row],[Date limite de prochaine visite]]&lt;TODAY(),"OUI","NON")</f>
        <v>NON</v>
      </c>
      <c r="P52" s="154" t="str">
        <f ca="1">IF(AND(T_données_générales[[#This Row],[Date limite de prochaine visite]]&gt;=TODAY(),T_données_générales[[#This Row],[Date limite de prochaine visite]]&lt;TODAY()+15),"OUI","NON")</f>
        <v>NON</v>
      </c>
      <c r="Q52" s="154" t="str">
        <f ca="1">IF(T_données_générales[[#This Row],[Date limite de prochaine visite]]&gt;TODAY()+15,"OUI","NON")</f>
        <v>OUI</v>
      </c>
    </row>
    <row r="53" spans="1:17" ht="12.75" x14ac:dyDescent="0.35">
      <c r="A53" s="35">
        <v>1707</v>
      </c>
      <c r="B53" s="36" t="s">
        <v>412</v>
      </c>
      <c r="C53" s="36" t="s">
        <v>849</v>
      </c>
      <c r="D53" s="35" t="s">
        <v>27</v>
      </c>
      <c r="E53" s="37">
        <v>42744</v>
      </c>
      <c r="F53" s="38" t="s">
        <v>957</v>
      </c>
      <c r="G53" s="35" t="s">
        <v>927</v>
      </c>
      <c r="H53" s="35" t="s">
        <v>931</v>
      </c>
      <c r="I53" s="35">
        <v>5</v>
      </c>
      <c r="J53" s="37">
        <v>42772</v>
      </c>
      <c r="L53" s="39" t="s">
        <v>942</v>
      </c>
      <c r="M53" s="40"/>
      <c r="N53"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53" s="154" t="str">
        <f ca="1">IF(T_données_générales[[#This Row],[Date limite de prochaine visite]]&lt;TODAY(),"OUI","NON")</f>
        <v>NON</v>
      </c>
      <c r="P53" s="154" t="str">
        <f ca="1">IF(AND(T_données_générales[[#This Row],[Date limite de prochaine visite]]&gt;=TODAY(),T_données_générales[[#This Row],[Date limite de prochaine visite]]&lt;TODAY()+15),"OUI","NON")</f>
        <v>NON</v>
      </c>
      <c r="Q53" s="154" t="str">
        <f ca="1">IF(T_données_générales[[#This Row],[Date limite de prochaine visite]]&gt;TODAY()+15,"OUI","NON")</f>
        <v>OUI</v>
      </c>
    </row>
    <row r="54" spans="1:17" ht="12.75" x14ac:dyDescent="0.35">
      <c r="A54" s="35">
        <v>1362</v>
      </c>
      <c r="B54" s="36" t="s">
        <v>103</v>
      </c>
      <c r="C54" s="36" t="s">
        <v>569</v>
      </c>
      <c r="D54" s="35" t="s">
        <v>27</v>
      </c>
      <c r="E54" s="37">
        <v>32391</v>
      </c>
      <c r="F54" s="38" t="s">
        <v>950</v>
      </c>
      <c r="G54" s="35" t="s">
        <v>927</v>
      </c>
      <c r="H54" s="35" t="s">
        <v>928</v>
      </c>
      <c r="I54" s="35">
        <v>2</v>
      </c>
      <c r="J54" s="37">
        <v>44200</v>
      </c>
      <c r="L54" s="39"/>
      <c r="M54" s="40"/>
      <c r="N5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44930</v>
      </c>
      <c r="O54" s="154" t="str">
        <f ca="1">IF(T_données_générales[[#This Row],[Date limite de prochaine visite]]&lt;TODAY(),"OUI","NON")</f>
        <v>NON</v>
      </c>
      <c r="P54" s="154" t="str">
        <f ca="1">IF(AND(T_données_générales[[#This Row],[Date limite de prochaine visite]]&gt;=TODAY(),T_données_générales[[#This Row],[Date limite de prochaine visite]]&lt;TODAY()+15),"OUI","NON")</f>
        <v>NON</v>
      </c>
      <c r="Q54" s="154" t="str">
        <f ca="1">IF(T_données_générales[[#This Row],[Date limite de prochaine visite]]&gt;TODAY()+15,"OUI","NON")</f>
        <v>OUI</v>
      </c>
    </row>
    <row r="55" spans="1:17" ht="12.75" x14ac:dyDescent="0.35">
      <c r="A55" s="35">
        <v>1520</v>
      </c>
      <c r="B55" s="36" t="s">
        <v>158</v>
      </c>
      <c r="C55" s="36" t="s">
        <v>625</v>
      </c>
      <c r="D55" s="35" t="s">
        <v>27</v>
      </c>
      <c r="E55" s="37">
        <v>36670</v>
      </c>
      <c r="F55" s="38" t="s">
        <v>956</v>
      </c>
      <c r="G55" s="35" t="s">
        <v>922</v>
      </c>
      <c r="H55" s="35" t="s">
        <v>931</v>
      </c>
      <c r="I55" s="35">
        <v>5</v>
      </c>
      <c r="J55" s="37">
        <v>43741</v>
      </c>
      <c r="L55" s="39"/>
      <c r="M55" s="40"/>
      <c r="N5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45568</v>
      </c>
      <c r="O55" s="154" t="str">
        <f ca="1">IF(T_données_générales[[#This Row],[Date limite de prochaine visite]]&lt;TODAY(),"OUI","NON")</f>
        <v>NON</v>
      </c>
      <c r="P55" s="154" t="str">
        <f ca="1">IF(AND(T_données_générales[[#This Row],[Date limite de prochaine visite]]&gt;=TODAY(),T_données_générales[[#This Row],[Date limite de prochaine visite]]&lt;TODAY()+15),"OUI","NON")</f>
        <v>NON</v>
      </c>
      <c r="Q55" s="154" t="str">
        <f ca="1">IF(T_données_générales[[#This Row],[Date limite de prochaine visite]]&gt;TODAY()+15,"OUI","NON")</f>
        <v>OUI</v>
      </c>
    </row>
    <row r="56" spans="1:17" ht="12.75" x14ac:dyDescent="0.35">
      <c r="A56" s="35">
        <v>1346</v>
      </c>
      <c r="B56" s="36" t="s">
        <v>439</v>
      </c>
      <c r="C56" s="36" t="s">
        <v>866</v>
      </c>
      <c r="D56" s="35" t="s">
        <v>28</v>
      </c>
      <c r="E56" s="37">
        <v>31321</v>
      </c>
      <c r="F56" s="38" t="s">
        <v>947</v>
      </c>
      <c r="G56" s="35" t="s">
        <v>922</v>
      </c>
      <c r="H56" s="35" t="s">
        <v>931</v>
      </c>
      <c r="I56" s="35">
        <v>5</v>
      </c>
      <c r="J56" s="37">
        <v>44158</v>
      </c>
      <c r="L56" s="39"/>
      <c r="M56" s="40"/>
      <c r="N5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45984</v>
      </c>
      <c r="O56" s="154" t="str">
        <f ca="1">IF(T_données_générales[[#This Row],[Date limite de prochaine visite]]&lt;TODAY(),"OUI","NON")</f>
        <v>NON</v>
      </c>
      <c r="P56" s="154" t="str">
        <f ca="1">IF(AND(T_données_générales[[#This Row],[Date limite de prochaine visite]]&gt;=TODAY(),T_données_générales[[#This Row],[Date limite de prochaine visite]]&lt;TODAY()+15),"OUI","NON")</f>
        <v>NON</v>
      </c>
      <c r="Q56" s="154" t="str">
        <f ca="1">IF(T_données_générales[[#This Row],[Date limite de prochaine visite]]&gt;TODAY()+15,"OUI","NON")</f>
        <v>OUI</v>
      </c>
    </row>
    <row r="57" spans="1:17" ht="12.75" x14ac:dyDescent="0.35">
      <c r="A57" s="35">
        <v>1747</v>
      </c>
      <c r="B57" s="36" t="s">
        <v>404</v>
      </c>
      <c r="C57" s="36" t="s">
        <v>557</v>
      </c>
      <c r="D57" s="35" t="s">
        <v>27</v>
      </c>
      <c r="E57" s="37">
        <v>43710</v>
      </c>
      <c r="F57" s="38" t="s">
        <v>951</v>
      </c>
      <c r="G57" s="35" t="s">
        <v>927</v>
      </c>
      <c r="H57" s="35" t="s">
        <v>929</v>
      </c>
      <c r="I57" s="35">
        <v>3</v>
      </c>
      <c r="J57" s="37">
        <v>43648</v>
      </c>
      <c r="L57" s="39"/>
      <c r="M57" s="40"/>
      <c r="N5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44744</v>
      </c>
      <c r="O57" s="154" t="str">
        <f ca="1">IF(T_données_générales[[#This Row],[Date limite de prochaine visite]]&lt;TODAY(),"OUI","NON")</f>
        <v>NON</v>
      </c>
      <c r="P57" s="154" t="str">
        <f ca="1">IF(AND(T_données_générales[[#This Row],[Date limite de prochaine visite]]&gt;=TODAY(),T_données_générales[[#This Row],[Date limite de prochaine visite]]&lt;TODAY()+15),"OUI","NON")</f>
        <v>NON</v>
      </c>
      <c r="Q57" s="154" t="str">
        <f ca="1">IF(T_données_générales[[#This Row],[Date limite de prochaine visite]]&gt;TODAY()+15,"OUI","NON")</f>
        <v>OUI</v>
      </c>
    </row>
    <row r="58" spans="1:17" ht="12.75" x14ac:dyDescent="0.35">
      <c r="A58" s="35">
        <v>1738</v>
      </c>
      <c r="B58" s="36" t="s">
        <v>495</v>
      </c>
      <c r="C58" s="36" t="s">
        <v>908</v>
      </c>
      <c r="D58" s="35" t="s">
        <v>28</v>
      </c>
      <c r="E58" s="37">
        <v>43619</v>
      </c>
      <c r="F58" s="38" t="s">
        <v>954</v>
      </c>
      <c r="G58" s="35" t="s">
        <v>924</v>
      </c>
      <c r="H58" s="35" t="s">
        <v>931</v>
      </c>
      <c r="I58" s="35">
        <v>5</v>
      </c>
      <c r="J58" s="37">
        <v>43654</v>
      </c>
      <c r="L58" s="39"/>
      <c r="M58" s="40"/>
      <c r="N5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45481</v>
      </c>
      <c r="O58" s="154" t="str">
        <f ca="1">IF(T_données_générales[[#This Row],[Date limite de prochaine visite]]&lt;TODAY(),"OUI","NON")</f>
        <v>NON</v>
      </c>
      <c r="P58" s="154" t="str">
        <f ca="1">IF(AND(T_données_générales[[#This Row],[Date limite de prochaine visite]]&gt;=TODAY(),T_données_générales[[#This Row],[Date limite de prochaine visite]]&lt;TODAY()+15),"OUI","NON")</f>
        <v>NON</v>
      </c>
      <c r="Q58" s="154" t="str">
        <f ca="1">IF(T_données_générales[[#This Row],[Date limite de prochaine visite]]&gt;TODAY()+15,"OUI","NON")</f>
        <v>OUI</v>
      </c>
    </row>
    <row r="59" spans="1:17" ht="12.75" x14ac:dyDescent="0.35">
      <c r="A59" s="35">
        <v>1494</v>
      </c>
      <c r="B59" s="36" t="s">
        <v>264</v>
      </c>
      <c r="C59" s="36" t="s">
        <v>728</v>
      </c>
      <c r="D59" s="35" t="s">
        <v>28</v>
      </c>
      <c r="E59" s="37">
        <v>36275</v>
      </c>
      <c r="F59" s="38" t="s">
        <v>956</v>
      </c>
      <c r="G59" s="35" t="s">
        <v>927</v>
      </c>
      <c r="H59" s="35" t="s">
        <v>931</v>
      </c>
      <c r="I59" s="35">
        <v>5</v>
      </c>
      <c r="J59" s="37">
        <v>44228</v>
      </c>
      <c r="L59" s="39"/>
      <c r="M59" s="40"/>
      <c r="N5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46054</v>
      </c>
      <c r="O59" s="154" t="str">
        <f ca="1">IF(T_données_générales[[#This Row],[Date limite de prochaine visite]]&lt;TODAY(),"OUI","NON")</f>
        <v>NON</v>
      </c>
      <c r="P59" s="154" t="str">
        <f ca="1">IF(AND(T_données_générales[[#This Row],[Date limite de prochaine visite]]&gt;=TODAY(),T_données_générales[[#This Row],[Date limite de prochaine visite]]&lt;TODAY()+15),"OUI","NON")</f>
        <v>NON</v>
      </c>
      <c r="Q59" s="154" t="str">
        <f ca="1">IF(T_données_générales[[#This Row],[Date limite de prochaine visite]]&gt;TODAY()+15,"OUI","NON")</f>
        <v>OUI</v>
      </c>
    </row>
    <row r="60" spans="1:17" ht="12.75" x14ac:dyDescent="0.35">
      <c r="A60" s="35">
        <v>1696</v>
      </c>
      <c r="B60" s="36" t="s">
        <v>322</v>
      </c>
      <c r="C60" s="36" t="s">
        <v>778</v>
      </c>
      <c r="D60" s="35" t="s">
        <v>27</v>
      </c>
      <c r="E60" s="37">
        <v>41792</v>
      </c>
      <c r="F60" s="38" t="s">
        <v>947</v>
      </c>
      <c r="G60" s="35" t="s">
        <v>927</v>
      </c>
      <c r="H60" s="35" t="s">
        <v>929</v>
      </c>
      <c r="I60" s="35">
        <v>3</v>
      </c>
      <c r="J60" s="37">
        <v>43627</v>
      </c>
      <c r="L60" s="39" t="s">
        <v>943</v>
      </c>
      <c r="M60" s="40"/>
      <c r="N60"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60" s="154" t="str">
        <f ca="1">IF(T_données_générales[[#This Row],[Date limite de prochaine visite]]&lt;TODAY(),"OUI","NON")</f>
        <v>NON</v>
      </c>
      <c r="P60" s="154" t="str">
        <f ca="1">IF(AND(T_données_générales[[#This Row],[Date limite de prochaine visite]]&gt;=TODAY(),T_données_générales[[#This Row],[Date limite de prochaine visite]]&lt;TODAY()+15),"OUI","NON")</f>
        <v>NON</v>
      </c>
      <c r="Q60" s="154" t="str">
        <f ca="1">IF(T_données_générales[[#This Row],[Date limite de prochaine visite]]&gt;TODAY()+15,"OUI","NON")</f>
        <v>OUI</v>
      </c>
    </row>
    <row r="61" spans="1:17" ht="12.75" x14ac:dyDescent="0.35">
      <c r="A61" s="35">
        <v>1712</v>
      </c>
      <c r="B61" s="36" t="s">
        <v>401</v>
      </c>
      <c r="C61" s="36" t="s">
        <v>587</v>
      </c>
      <c r="D61" s="35" t="s">
        <v>28</v>
      </c>
      <c r="E61" s="37">
        <v>43108</v>
      </c>
      <c r="F61" s="38" t="s">
        <v>955</v>
      </c>
      <c r="G61" s="35" t="s">
        <v>923</v>
      </c>
      <c r="H61" s="35" t="s">
        <v>928</v>
      </c>
      <c r="I61" s="35">
        <v>4</v>
      </c>
      <c r="J61" s="37">
        <v>43136</v>
      </c>
      <c r="L61" s="39" t="s">
        <v>942</v>
      </c>
      <c r="M61" s="40">
        <v>44305</v>
      </c>
      <c r="N6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44313</v>
      </c>
      <c r="O61" s="154" t="str">
        <f ca="1">IF(T_données_générales[[#This Row],[Date limite de prochaine visite]]&lt;TODAY(),"OUI","NON")</f>
        <v>OUI</v>
      </c>
      <c r="P61" s="154" t="str">
        <f ca="1">IF(AND(T_données_générales[[#This Row],[Date limite de prochaine visite]]&gt;=TODAY(),T_données_générales[[#This Row],[Date limite de prochaine visite]]&lt;TODAY()+15),"OUI","NON")</f>
        <v>NON</v>
      </c>
      <c r="Q61" s="154" t="str">
        <f ca="1">IF(T_données_générales[[#This Row],[Date limite de prochaine visite]]&gt;TODAY()+15,"OUI","NON")</f>
        <v>NON</v>
      </c>
    </row>
    <row r="62" spans="1:17" ht="12.75" x14ac:dyDescent="0.35">
      <c r="A62" s="35">
        <v>1637</v>
      </c>
      <c r="B62" s="36" t="s">
        <v>410</v>
      </c>
      <c r="C62" s="36" t="s">
        <v>847</v>
      </c>
      <c r="D62" s="35" t="s">
        <v>28</v>
      </c>
      <c r="E62" s="37">
        <v>39727</v>
      </c>
      <c r="F62" s="38" t="s">
        <v>957</v>
      </c>
      <c r="G62" s="35" t="s">
        <v>927</v>
      </c>
      <c r="H62" s="35" t="s">
        <v>931</v>
      </c>
      <c r="I62" s="35">
        <v>5</v>
      </c>
      <c r="J62" s="37">
        <v>43409</v>
      </c>
      <c r="L62" s="39" t="s">
        <v>942</v>
      </c>
      <c r="M62" s="40"/>
      <c r="N62"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62" s="154" t="str">
        <f ca="1">IF(T_données_générales[[#This Row],[Date limite de prochaine visite]]&lt;TODAY(),"OUI","NON")</f>
        <v>NON</v>
      </c>
      <c r="P62" s="154" t="str">
        <f ca="1">IF(AND(T_données_générales[[#This Row],[Date limite de prochaine visite]]&gt;=TODAY(),T_données_générales[[#This Row],[Date limite de prochaine visite]]&lt;TODAY()+15),"OUI","NON")</f>
        <v>NON</v>
      </c>
      <c r="Q62" s="154" t="str">
        <f ca="1">IF(T_données_générales[[#This Row],[Date limite de prochaine visite]]&gt;TODAY()+15,"OUI","NON")</f>
        <v>OUI</v>
      </c>
    </row>
    <row r="63" spans="1:17" ht="12.75" x14ac:dyDescent="0.35">
      <c r="A63" s="35">
        <v>1447</v>
      </c>
      <c r="B63" s="36" t="s">
        <v>140</v>
      </c>
      <c r="C63" s="36" t="s">
        <v>606</v>
      </c>
      <c r="D63" s="35" t="s">
        <v>27</v>
      </c>
      <c r="E63" s="37">
        <v>34442</v>
      </c>
      <c r="F63" s="38" t="s">
        <v>957</v>
      </c>
      <c r="G63" s="35" t="s">
        <v>927</v>
      </c>
      <c r="H63" s="35" t="s">
        <v>928</v>
      </c>
      <c r="I63" s="35">
        <v>4</v>
      </c>
      <c r="J63" s="37">
        <v>43564</v>
      </c>
      <c r="L63" s="39"/>
      <c r="M63" s="40"/>
      <c r="N6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45025</v>
      </c>
      <c r="O63" s="154" t="str">
        <f ca="1">IF(T_données_générales[[#This Row],[Date limite de prochaine visite]]&lt;TODAY(),"OUI","NON")</f>
        <v>NON</v>
      </c>
      <c r="P63" s="154" t="str">
        <f ca="1">IF(AND(T_données_générales[[#This Row],[Date limite de prochaine visite]]&gt;=TODAY(),T_données_générales[[#This Row],[Date limite de prochaine visite]]&lt;TODAY()+15),"OUI","NON")</f>
        <v>NON</v>
      </c>
      <c r="Q63" s="154" t="str">
        <f ca="1">IF(T_données_générales[[#This Row],[Date limite de prochaine visite]]&gt;TODAY()+15,"OUI","NON")</f>
        <v>OUI</v>
      </c>
    </row>
    <row r="64" spans="1:17" ht="12.75" x14ac:dyDescent="0.35">
      <c r="A64" s="35">
        <v>1808</v>
      </c>
      <c r="B64" s="36" t="s">
        <v>395</v>
      </c>
      <c r="C64" s="36" t="s">
        <v>23</v>
      </c>
      <c r="D64" s="35" t="s">
        <v>27</v>
      </c>
      <c r="E64" s="37">
        <v>44355</v>
      </c>
      <c r="F64" s="38" t="s">
        <v>953</v>
      </c>
      <c r="G64" s="35" t="s">
        <v>927</v>
      </c>
      <c r="H64" s="35" t="s">
        <v>998</v>
      </c>
      <c r="L64" s="39"/>
      <c r="M64" s="40"/>
      <c r="N64"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64" s="154" t="str">
        <f ca="1">IF(T_données_générales[[#This Row],[Date limite de prochaine visite]]&lt;TODAY(),"OUI","NON")</f>
        <v>NON</v>
      </c>
      <c r="P64" s="154" t="str">
        <f ca="1">IF(AND(T_données_générales[[#This Row],[Date limite de prochaine visite]]&gt;=TODAY(),T_données_générales[[#This Row],[Date limite de prochaine visite]]&lt;TODAY()+15),"OUI","NON")</f>
        <v>NON</v>
      </c>
      <c r="Q64" s="154" t="str">
        <f ca="1">IF(T_données_générales[[#This Row],[Date limite de prochaine visite]]&gt;TODAY()+15,"OUI","NON")</f>
        <v>OUI</v>
      </c>
    </row>
    <row r="65" spans="1:17" ht="12.75" x14ac:dyDescent="0.35">
      <c r="A65" s="35">
        <v>1484</v>
      </c>
      <c r="B65" s="36" t="s">
        <v>301</v>
      </c>
      <c r="C65" s="36" t="s">
        <v>762</v>
      </c>
      <c r="D65" s="35" t="s">
        <v>27</v>
      </c>
      <c r="E65" s="37">
        <v>35807</v>
      </c>
      <c r="F65" s="38" t="s">
        <v>953</v>
      </c>
      <c r="G65" s="35" t="s">
        <v>922</v>
      </c>
      <c r="H65" s="35" t="s">
        <v>931</v>
      </c>
      <c r="I65" s="35">
        <v>5</v>
      </c>
      <c r="J65" s="37">
        <v>43263</v>
      </c>
      <c r="L65" s="39"/>
      <c r="M65" s="40"/>
      <c r="N6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45089</v>
      </c>
      <c r="O65" s="154" t="str">
        <f ca="1">IF(T_données_générales[[#This Row],[Date limite de prochaine visite]]&lt;TODAY(),"OUI","NON")</f>
        <v>NON</v>
      </c>
      <c r="P65" s="154" t="str">
        <f ca="1">IF(AND(T_données_générales[[#This Row],[Date limite de prochaine visite]]&gt;=TODAY(),T_données_générales[[#This Row],[Date limite de prochaine visite]]&lt;TODAY()+15),"OUI","NON")</f>
        <v>NON</v>
      </c>
      <c r="Q65" s="154" t="str">
        <f ca="1">IF(T_données_générales[[#This Row],[Date limite de prochaine visite]]&gt;TODAY()+15,"OUI","NON")</f>
        <v>OUI</v>
      </c>
    </row>
    <row r="66" spans="1:17" ht="12.75" x14ac:dyDescent="0.35">
      <c r="A66" s="35">
        <v>1320</v>
      </c>
      <c r="B66" s="36" t="s">
        <v>521</v>
      </c>
      <c r="C66" s="36" t="s">
        <v>7</v>
      </c>
      <c r="D66" s="35" t="s">
        <v>27</v>
      </c>
      <c r="E66" s="37">
        <v>29255</v>
      </c>
      <c r="F66" s="38" t="s">
        <v>954</v>
      </c>
      <c r="G66" s="35" t="s">
        <v>922</v>
      </c>
      <c r="H66" s="35" t="s">
        <v>931</v>
      </c>
      <c r="I66" s="35">
        <v>5</v>
      </c>
      <c r="J66" s="37">
        <v>44179</v>
      </c>
      <c r="L66" s="39" t="s">
        <v>942</v>
      </c>
      <c r="M66" s="40">
        <v>44333</v>
      </c>
      <c r="N6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44341</v>
      </c>
      <c r="O66" s="154" t="str">
        <f ca="1">IF(T_données_générales[[#This Row],[Date limite de prochaine visite]]&lt;TODAY(),"OUI","NON")</f>
        <v>NON</v>
      </c>
      <c r="P66" s="154" t="str">
        <f ca="1">IF(AND(T_données_générales[[#This Row],[Date limite de prochaine visite]]&gt;=TODAY(),T_données_générales[[#This Row],[Date limite de prochaine visite]]&lt;TODAY()+15),"OUI","NON")</f>
        <v>OUI</v>
      </c>
      <c r="Q66" s="154" t="str">
        <f ca="1">IF(T_données_générales[[#This Row],[Date limite de prochaine visite]]&gt;TODAY()+15,"OUI","NON")</f>
        <v>NON</v>
      </c>
    </row>
    <row r="67" spans="1:17" ht="12.75" x14ac:dyDescent="0.35">
      <c r="A67" s="35">
        <v>1486</v>
      </c>
      <c r="B67" s="36" t="s">
        <v>354</v>
      </c>
      <c r="C67" s="36" t="s">
        <v>803</v>
      </c>
      <c r="D67" s="35" t="s">
        <v>27</v>
      </c>
      <c r="E67" s="37">
        <v>35807</v>
      </c>
      <c r="F67" s="38" t="s">
        <v>954</v>
      </c>
      <c r="G67" s="35" t="s">
        <v>922</v>
      </c>
      <c r="H67" s="35" t="s">
        <v>931</v>
      </c>
      <c r="I67" s="35">
        <v>5</v>
      </c>
      <c r="J67" s="37">
        <v>43808</v>
      </c>
      <c r="L67" s="39"/>
      <c r="M67" s="40"/>
      <c r="N6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45635</v>
      </c>
      <c r="O67" s="154" t="str">
        <f ca="1">IF(T_données_générales[[#This Row],[Date limite de prochaine visite]]&lt;TODAY(),"OUI","NON")</f>
        <v>NON</v>
      </c>
      <c r="P67" s="154" t="str">
        <f ca="1">IF(AND(T_données_générales[[#This Row],[Date limite de prochaine visite]]&gt;=TODAY(),T_données_générales[[#This Row],[Date limite de prochaine visite]]&lt;TODAY()+15),"OUI","NON")</f>
        <v>NON</v>
      </c>
      <c r="Q67" s="154" t="str">
        <f ca="1">IF(T_données_générales[[#This Row],[Date limite de prochaine visite]]&gt;TODAY()+15,"OUI","NON")</f>
        <v>OUI</v>
      </c>
    </row>
    <row r="68" spans="1:17" ht="12.75" x14ac:dyDescent="0.35">
      <c r="A68" s="35">
        <v>1653</v>
      </c>
      <c r="B68" s="36" t="s">
        <v>464</v>
      </c>
      <c r="C68" s="36" t="s">
        <v>750</v>
      </c>
      <c r="D68" s="35" t="s">
        <v>28</v>
      </c>
      <c r="E68" s="37">
        <v>40819</v>
      </c>
      <c r="F68" s="38" t="s">
        <v>950</v>
      </c>
      <c r="G68" s="35" t="s">
        <v>924</v>
      </c>
      <c r="H68" s="35" t="s">
        <v>931</v>
      </c>
      <c r="I68" s="35">
        <v>5</v>
      </c>
      <c r="J68" s="37">
        <v>42646</v>
      </c>
      <c r="L68" s="39" t="s">
        <v>943</v>
      </c>
      <c r="M68" s="40">
        <v>44323</v>
      </c>
      <c r="N6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44331</v>
      </c>
      <c r="O68" s="154" t="str">
        <f ca="1">IF(T_données_générales[[#This Row],[Date limite de prochaine visite]]&lt;TODAY(),"OUI","NON")</f>
        <v>OUI</v>
      </c>
      <c r="P68" s="154" t="str">
        <f ca="1">IF(AND(T_données_générales[[#This Row],[Date limite de prochaine visite]]&gt;=TODAY(),T_données_générales[[#This Row],[Date limite de prochaine visite]]&lt;TODAY()+15),"OUI","NON")</f>
        <v>NON</v>
      </c>
      <c r="Q68" s="154" t="str">
        <f ca="1">IF(T_données_générales[[#This Row],[Date limite de prochaine visite]]&gt;TODAY()+15,"OUI","NON")</f>
        <v>NON</v>
      </c>
    </row>
    <row r="69" spans="1:17" ht="12.75" x14ac:dyDescent="0.35">
      <c r="A69" s="35">
        <v>1489</v>
      </c>
      <c r="B69" s="36" t="s">
        <v>90</v>
      </c>
      <c r="C69" s="36" t="s">
        <v>556</v>
      </c>
      <c r="D69" s="35" t="s">
        <v>27</v>
      </c>
      <c r="E69" s="37">
        <v>36167</v>
      </c>
      <c r="F69" s="38" t="s">
        <v>949</v>
      </c>
      <c r="G69" s="35" t="s">
        <v>922</v>
      </c>
      <c r="H69" s="35" t="s">
        <v>931</v>
      </c>
      <c r="I69" s="35">
        <v>5</v>
      </c>
      <c r="J69" s="37">
        <v>42455</v>
      </c>
      <c r="L69" s="39"/>
      <c r="M69" s="40"/>
      <c r="N6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44281</v>
      </c>
      <c r="O69" s="154" t="str">
        <f ca="1">IF(T_données_générales[[#This Row],[Date limite de prochaine visite]]&lt;TODAY(),"OUI","NON")</f>
        <v>OUI</v>
      </c>
      <c r="P69" s="154" t="str">
        <f ca="1">IF(AND(T_données_générales[[#This Row],[Date limite de prochaine visite]]&gt;=TODAY(),T_données_générales[[#This Row],[Date limite de prochaine visite]]&lt;TODAY()+15),"OUI","NON")</f>
        <v>NON</v>
      </c>
      <c r="Q69" s="154" t="str">
        <f ca="1">IF(T_données_générales[[#This Row],[Date limite de prochaine visite]]&gt;TODAY()+15,"OUI","NON")</f>
        <v>NON</v>
      </c>
    </row>
    <row r="70" spans="1:17" ht="12.75" x14ac:dyDescent="0.35">
      <c r="A70" s="35">
        <v>1767</v>
      </c>
      <c r="B70" s="36" t="s">
        <v>184</v>
      </c>
      <c r="C70" s="36" t="s">
        <v>650</v>
      </c>
      <c r="D70" s="35" t="s">
        <v>27</v>
      </c>
      <c r="E70" s="37">
        <v>43927</v>
      </c>
      <c r="F70" s="38" t="s">
        <v>957</v>
      </c>
      <c r="G70" s="35" t="s">
        <v>927</v>
      </c>
      <c r="H70" s="35" t="s">
        <v>931</v>
      </c>
      <c r="I70" s="35">
        <v>5</v>
      </c>
      <c r="J70" s="37">
        <v>43934</v>
      </c>
      <c r="L70" s="39"/>
      <c r="M70" s="40"/>
      <c r="N7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45760</v>
      </c>
      <c r="O70" s="154" t="str">
        <f ca="1">IF(T_données_générales[[#This Row],[Date limite de prochaine visite]]&lt;TODAY(),"OUI","NON")</f>
        <v>NON</v>
      </c>
      <c r="P70" s="154" t="str">
        <f ca="1">IF(AND(T_données_générales[[#This Row],[Date limite de prochaine visite]]&gt;=TODAY(),T_données_générales[[#This Row],[Date limite de prochaine visite]]&lt;TODAY()+15),"OUI","NON")</f>
        <v>NON</v>
      </c>
      <c r="Q70" s="154" t="str">
        <f ca="1">IF(T_données_générales[[#This Row],[Date limite de prochaine visite]]&gt;TODAY()+15,"OUI","NON")</f>
        <v>OUI</v>
      </c>
    </row>
    <row r="71" spans="1:17" ht="12.75" x14ac:dyDescent="0.35">
      <c r="A71" s="35">
        <v>1744</v>
      </c>
      <c r="B71" s="36" t="s">
        <v>479</v>
      </c>
      <c r="C71" s="36" t="s">
        <v>895</v>
      </c>
      <c r="D71" s="35" t="s">
        <v>28</v>
      </c>
      <c r="E71" s="37">
        <v>43710</v>
      </c>
      <c r="F71" s="38" t="s">
        <v>956</v>
      </c>
      <c r="G71" s="35" t="s">
        <v>927</v>
      </c>
      <c r="H71" s="35" t="s">
        <v>929</v>
      </c>
      <c r="I71" s="35">
        <v>3</v>
      </c>
      <c r="J71" s="37">
        <v>43773</v>
      </c>
      <c r="L71" s="39"/>
      <c r="M71" s="40"/>
      <c r="N7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44869</v>
      </c>
      <c r="O71" s="154" t="str">
        <f ca="1">IF(T_données_générales[[#This Row],[Date limite de prochaine visite]]&lt;TODAY(),"OUI","NON")</f>
        <v>NON</v>
      </c>
      <c r="P71" s="154" t="str">
        <f ca="1">IF(AND(T_données_générales[[#This Row],[Date limite de prochaine visite]]&gt;=TODAY(),T_données_générales[[#This Row],[Date limite de prochaine visite]]&lt;TODAY()+15),"OUI","NON")</f>
        <v>NON</v>
      </c>
      <c r="Q71" s="154" t="str">
        <f ca="1">IF(T_données_générales[[#This Row],[Date limite de prochaine visite]]&gt;TODAY()+15,"OUI","NON")</f>
        <v>OUI</v>
      </c>
    </row>
    <row r="72" spans="1:17" ht="12.75" x14ac:dyDescent="0.35">
      <c r="A72" s="35">
        <v>1607</v>
      </c>
      <c r="B72" s="36" t="s">
        <v>508</v>
      </c>
      <c r="C72" s="36" t="s">
        <v>916</v>
      </c>
      <c r="D72" s="35" t="s">
        <v>28</v>
      </c>
      <c r="E72" s="37">
        <v>38726</v>
      </c>
      <c r="F72" s="38" t="s">
        <v>949</v>
      </c>
      <c r="G72" s="35" t="s">
        <v>922</v>
      </c>
      <c r="H72" s="35" t="s">
        <v>931</v>
      </c>
      <c r="I72" s="35">
        <v>5</v>
      </c>
      <c r="J72" s="37">
        <v>43927</v>
      </c>
      <c r="L72" s="39" t="s">
        <v>930</v>
      </c>
      <c r="M72" s="40">
        <v>44020</v>
      </c>
      <c r="N7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44028</v>
      </c>
      <c r="O72" s="154" t="str">
        <f ca="1">IF(T_données_générales[[#This Row],[Date limite de prochaine visite]]&lt;TODAY(),"OUI","NON")</f>
        <v>OUI</v>
      </c>
      <c r="P72" s="154" t="str">
        <f ca="1">IF(AND(T_données_générales[[#This Row],[Date limite de prochaine visite]]&gt;=TODAY(),T_données_générales[[#This Row],[Date limite de prochaine visite]]&lt;TODAY()+15),"OUI","NON")</f>
        <v>NON</v>
      </c>
      <c r="Q72" s="154" t="str">
        <f ca="1">IF(T_données_générales[[#This Row],[Date limite de prochaine visite]]&gt;TODAY()+15,"OUI","NON")</f>
        <v>NON</v>
      </c>
    </row>
    <row r="73" spans="1:17" ht="12.75" x14ac:dyDescent="0.35">
      <c r="A73" s="35">
        <v>1499</v>
      </c>
      <c r="B73" s="36" t="s">
        <v>241</v>
      </c>
      <c r="C73" s="36" t="s">
        <v>705</v>
      </c>
      <c r="D73" s="35" t="s">
        <v>27</v>
      </c>
      <c r="E73" s="37">
        <v>36275</v>
      </c>
      <c r="F73" s="38" t="s">
        <v>953</v>
      </c>
      <c r="G73" s="35" t="s">
        <v>927</v>
      </c>
      <c r="H73" s="35" t="s">
        <v>929</v>
      </c>
      <c r="I73" s="35">
        <v>3</v>
      </c>
      <c r="J73" s="37">
        <v>43864</v>
      </c>
      <c r="L73" s="39"/>
      <c r="M73" s="40"/>
      <c r="N7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44960</v>
      </c>
      <c r="O73" s="154" t="str">
        <f ca="1">IF(T_données_générales[[#This Row],[Date limite de prochaine visite]]&lt;TODAY(),"OUI","NON")</f>
        <v>NON</v>
      </c>
      <c r="P73" s="154" t="str">
        <f ca="1">IF(AND(T_données_générales[[#This Row],[Date limite de prochaine visite]]&gt;=TODAY(),T_données_générales[[#This Row],[Date limite de prochaine visite]]&lt;TODAY()+15),"OUI","NON")</f>
        <v>NON</v>
      </c>
      <c r="Q73" s="154" t="str">
        <f ca="1">IF(T_données_générales[[#This Row],[Date limite de prochaine visite]]&gt;TODAY()+15,"OUI","NON")</f>
        <v>OUI</v>
      </c>
    </row>
    <row r="74" spans="1:17" ht="12.75" x14ac:dyDescent="0.35">
      <c r="A74" s="35">
        <v>1350</v>
      </c>
      <c r="B74" s="36" t="s">
        <v>54</v>
      </c>
      <c r="C74" s="36" t="s">
        <v>30</v>
      </c>
      <c r="D74" s="35" t="s">
        <v>28</v>
      </c>
      <c r="E74" s="37">
        <v>31656</v>
      </c>
      <c r="F74" s="38" t="s">
        <v>957</v>
      </c>
      <c r="G74" s="35" t="s">
        <v>927</v>
      </c>
      <c r="H74" s="35" t="s">
        <v>931</v>
      </c>
      <c r="I74" s="35">
        <v>5</v>
      </c>
      <c r="J74" s="37">
        <v>42550</v>
      </c>
      <c r="L74" s="39" t="s">
        <v>942</v>
      </c>
      <c r="M74" s="40">
        <v>44333</v>
      </c>
      <c r="N7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44341</v>
      </c>
      <c r="O74" s="154" t="str">
        <f ca="1">IF(T_données_générales[[#This Row],[Date limite de prochaine visite]]&lt;TODAY(),"OUI","NON")</f>
        <v>NON</v>
      </c>
      <c r="P74" s="154" t="str">
        <f ca="1">IF(AND(T_données_générales[[#This Row],[Date limite de prochaine visite]]&gt;=TODAY(),T_données_générales[[#This Row],[Date limite de prochaine visite]]&lt;TODAY()+15),"OUI","NON")</f>
        <v>OUI</v>
      </c>
      <c r="Q74" s="154" t="str">
        <f ca="1">IF(T_données_générales[[#This Row],[Date limite de prochaine visite]]&gt;TODAY()+15,"OUI","NON")</f>
        <v>NON</v>
      </c>
    </row>
    <row r="75" spans="1:17" ht="12.75" x14ac:dyDescent="0.35">
      <c r="A75" s="35">
        <v>1779</v>
      </c>
      <c r="B75" s="36" t="s">
        <v>279</v>
      </c>
      <c r="C75" s="36" t="s">
        <v>742</v>
      </c>
      <c r="D75" s="35" t="s">
        <v>27</v>
      </c>
      <c r="E75" s="37">
        <v>44095</v>
      </c>
      <c r="F75" s="38" t="s">
        <v>954</v>
      </c>
      <c r="G75" s="35" t="s">
        <v>927</v>
      </c>
      <c r="H75" s="35" t="s">
        <v>931</v>
      </c>
      <c r="I75" s="35">
        <v>5</v>
      </c>
      <c r="J75" s="37">
        <v>44105</v>
      </c>
      <c r="L75" s="39"/>
      <c r="M75" s="40"/>
      <c r="N7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45931</v>
      </c>
      <c r="O75" s="154" t="str">
        <f ca="1">IF(T_données_générales[[#This Row],[Date limite de prochaine visite]]&lt;TODAY(),"OUI","NON")</f>
        <v>NON</v>
      </c>
      <c r="P75" s="154" t="str">
        <f ca="1">IF(AND(T_données_générales[[#This Row],[Date limite de prochaine visite]]&gt;=TODAY(),T_données_générales[[#This Row],[Date limite de prochaine visite]]&lt;TODAY()+15),"OUI","NON")</f>
        <v>NON</v>
      </c>
      <c r="Q75" s="154" t="str">
        <f ca="1">IF(T_données_générales[[#This Row],[Date limite de prochaine visite]]&gt;TODAY()+15,"OUI","NON")</f>
        <v>OUI</v>
      </c>
    </row>
    <row r="76" spans="1:17" ht="12.75" x14ac:dyDescent="0.35">
      <c r="A76" s="35">
        <v>1480</v>
      </c>
      <c r="B76" s="36" t="s">
        <v>463</v>
      </c>
      <c r="C76" s="36" t="s">
        <v>724</v>
      </c>
      <c r="D76" s="35" t="s">
        <v>27</v>
      </c>
      <c r="E76" s="37">
        <v>35799</v>
      </c>
      <c r="F76" s="38" t="s">
        <v>949</v>
      </c>
      <c r="G76" s="35" t="s">
        <v>924</v>
      </c>
      <c r="H76" s="35" t="s">
        <v>928</v>
      </c>
      <c r="I76" s="35">
        <v>4</v>
      </c>
      <c r="J76" s="37">
        <v>43419</v>
      </c>
      <c r="L76" s="39"/>
      <c r="M76" s="40"/>
      <c r="N7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44880</v>
      </c>
      <c r="O76" s="154" t="str">
        <f ca="1">IF(T_données_générales[[#This Row],[Date limite de prochaine visite]]&lt;TODAY(),"OUI","NON")</f>
        <v>NON</v>
      </c>
      <c r="P76" s="154" t="str">
        <f ca="1">IF(AND(T_données_générales[[#This Row],[Date limite de prochaine visite]]&gt;=TODAY(),T_données_générales[[#This Row],[Date limite de prochaine visite]]&lt;TODAY()+15),"OUI","NON")</f>
        <v>NON</v>
      </c>
      <c r="Q76" s="154" t="str">
        <f ca="1">IF(T_données_générales[[#This Row],[Date limite de prochaine visite]]&gt;TODAY()+15,"OUI","NON")</f>
        <v>OUI</v>
      </c>
    </row>
    <row r="77" spans="1:17" ht="12.75" x14ac:dyDescent="0.35">
      <c r="A77" s="35">
        <v>1797</v>
      </c>
      <c r="B77" s="36" t="s">
        <v>316</v>
      </c>
      <c r="C77" s="36" t="s">
        <v>773</v>
      </c>
      <c r="D77" s="35" t="s">
        <v>27</v>
      </c>
      <c r="E77" s="37">
        <v>44211</v>
      </c>
      <c r="F77" s="38" t="s">
        <v>951</v>
      </c>
      <c r="G77" s="35" t="s">
        <v>927</v>
      </c>
      <c r="H77" s="35" t="s">
        <v>931</v>
      </c>
      <c r="I77" s="35">
        <v>5</v>
      </c>
      <c r="J77" s="37">
        <v>44235</v>
      </c>
      <c r="L77" s="39"/>
      <c r="M77" s="40"/>
      <c r="N7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46061</v>
      </c>
      <c r="O77" s="154" t="str">
        <f ca="1">IF(T_données_générales[[#This Row],[Date limite de prochaine visite]]&lt;TODAY(),"OUI","NON")</f>
        <v>NON</v>
      </c>
      <c r="P77" s="154" t="str">
        <f ca="1">IF(AND(T_données_générales[[#This Row],[Date limite de prochaine visite]]&gt;=TODAY(),T_données_générales[[#This Row],[Date limite de prochaine visite]]&lt;TODAY()+15),"OUI","NON")</f>
        <v>NON</v>
      </c>
      <c r="Q77" s="154" t="str">
        <f ca="1">IF(T_données_générales[[#This Row],[Date limite de prochaine visite]]&gt;TODAY()+15,"OUI","NON")</f>
        <v>OUI</v>
      </c>
    </row>
    <row r="78" spans="1:17" ht="12.75" x14ac:dyDescent="0.35">
      <c r="A78" s="35">
        <v>1605</v>
      </c>
      <c r="B78" s="36" t="s">
        <v>506</v>
      </c>
      <c r="C78" s="36" t="s">
        <v>914</v>
      </c>
      <c r="D78" s="35" t="s">
        <v>27</v>
      </c>
      <c r="E78" s="37">
        <v>38726</v>
      </c>
      <c r="F78" s="38" t="s">
        <v>955</v>
      </c>
      <c r="G78" s="35" t="s">
        <v>922</v>
      </c>
      <c r="H78" s="35" t="s">
        <v>931</v>
      </c>
      <c r="I78" s="35">
        <v>5</v>
      </c>
      <c r="J78" s="37">
        <v>43850</v>
      </c>
      <c r="L78" s="39"/>
      <c r="M78" s="40"/>
      <c r="N7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45677</v>
      </c>
      <c r="O78" s="154" t="str">
        <f ca="1">IF(T_données_générales[[#This Row],[Date limite de prochaine visite]]&lt;TODAY(),"OUI","NON")</f>
        <v>NON</v>
      </c>
      <c r="P78" s="154" t="str">
        <f ca="1">IF(AND(T_données_générales[[#This Row],[Date limite de prochaine visite]]&gt;=TODAY(),T_données_générales[[#This Row],[Date limite de prochaine visite]]&lt;TODAY()+15),"OUI","NON")</f>
        <v>NON</v>
      </c>
      <c r="Q78" s="154" t="str">
        <f ca="1">IF(T_données_générales[[#This Row],[Date limite de prochaine visite]]&gt;TODAY()+15,"OUI","NON")</f>
        <v>OUI</v>
      </c>
    </row>
    <row r="79" spans="1:17" ht="12.75" x14ac:dyDescent="0.35">
      <c r="A79" s="35">
        <v>1336</v>
      </c>
      <c r="B79" s="36" t="s">
        <v>359</v>
      </c>
      <c r="C79" s="36" t="s">
        <v>807</v>
      </c>
      <c r="D79" s="35" t="s">
        <v>27</v>
      </c>
      <c r="E79" s="37">
        <v>31145</v>
      </c>
      <c r="F79" s="38" t="s">
        <v>956</v>
      </c>
      <c r="G79" s="35" t="s">
        <v>922</v>
      </c>
      <c r="H79" s="35" t="s">
        <v>931</v>
      </c>
      <c r="I79" s="35">
        <v>5</v>
      </c>
      <c r="J79" s="37">
        <v>43437</v>
      </c>
      <c r="L79" s="39"/>
      <c r="M79" s="40"/>
      <c r="N7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45263</v>
      </c>
      <c r="O79" s="154" t="str">
        <f ca="1">IF(T_données_générales[[#This Row],[Date limite de prochaine visite]]&lt;TODAY(),"OUI","NON")</f>
        <v>NON</v>
      </c>
      <c r="P79" s="154" t="str">
        <f ca="1">IF(AND(T_données_générales[[#This Row],[Date limite de prochaine visite]]&gt;=TODAY(),T_données_générales[[#This Row],[Date limite de prochaine visite]]&lt;TODAY()+15),"OUI","NON")</f>
        <v>NON</v>
      </c>
      <c r="Q79" s="154" t="str">
        <f ca="1">IF(T_données_générales[[#This Row],[Date limite de prochaine visite]]&gt;TODAY()+15,"OUI","NON")</f>
        <v>OUI</v>
      </c>
    </row>
    <row r="80" spans="1:17" ht="12.75" x14ac:dyDescent="0.35">
      <c r="A80" s="35">
        <v>1497</v>
      </c>
      <c r="B80" s="36" t="s">
        <v>239</v>
      </c>
      <c r="C80" s="36" t="s">
        <v>703</v>
      </c>
      <c r="D80" s="35" t="s">
        <v>28</v>
      </c>
      <c r="E80" s="37">
        <v>36275</v>
      </c>
      <c r="F80" s="38" t="s">
        <v>954</v>
      </c>
      <c r="G80" s="35" t="s">
        <v>927</v>
      </c>
      <c r="H80" s="35" t="s">
        <v>929</v>
      </c>
      <c r="I80" s="35">
        <v>3</v>
      </c>
      <c r="J80" s="37">
        <v>43561</v>
      </c>
      <c r="L80" s="39"/>
      <c r="M80" s="40"/>
      <c r="N8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44657</v>
      </c>
      <c r="O80" s="154" t="str">
        <f ca="1">IF(T_données_générales[[#This Row],[Date limite de prochaine visite]]&lt;TODAY(),"OUI","NON")</f>
        <v>NON</v>
      </c>
      <c r="P80" s="154" t="str">
        <f ca="1">IF(AND(T_données_générales[[#This Row],[Date limite de prochaine visite]]&gt;=TODAY(),T_données_générales[[#This Row],[Date limite de prochaine visite]]&lt;TODAY()+15),"OUI","NON")</f>
        <v>NON</v>
      </c>
      <c r="Q80" s="154" t="str">
        <f ca="1">IF(T_données_générales[[#This Row],[Date limite de prochaine visite]]&gt;TODAY()+15,"OUI","NON")</f>
        <v>OUI</v>
      </c>
    </row>
    <row r="81" spans="1:17" ht="12.75" x14ac:dyDescent="0.35">
      <c r="A81" s="35">
        <v>1389</v>
      </c>
      <c r="B81" s="36" t="s">
        <v>98</v>
      </c>
      <c r="C81" s="36" t="s">
        <v>564</v>
      </c>
      <c r="D81" s="35" t="s">
        <v>27</v>
      </c>
      <c r="E81" s="37">
        <v>32755</v>
      </c>
      <c r="F81" s="38" t="s">
        <v>954</v>
      </c>
      <c r="G81" s="35" t="s">
        <v>927</v>
      </c>
      <c r="H81" s="35" t="s">
        <v>931</v>
      </c>
      <c r="I81" s="35">
        <v>5</v>
      </c>
      <c r="J81" s="37">
        <v>43745</v>
      </c>
      <c r="L81" s="39" t="s">
        <v>942</v>
      </c>
      <c r="M81" s="40"/>
      <c r="N81"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81" s="154" t="str">
        <f ca="1">IF(T_données_générales[[#This Row],[Date limite de prochaine visite]]&lt;TODAY(),"OUI","NON")</f>
        <v>NON</v>
      </c>
      <c r="P81" s="154" t="str">
        <f ca="1">IF(AND(T_données_générales[[#This Row],[Date limite de prochaine visite]]&gt;=TODAY(),T_données_générales[[#This Row],[Date limite de prochaine visite]]&lt;TODAY()+15),"OUI","NON")</f>
        <v>NON</v>
      </c>
      <c r="Q81" s="154" t="str">
        <f ca="1">IF(T_données_générales[[#This Row],[Date limite de prochaine visite]]&gt;TODAY()+15,"OUI","NON")</f>
        <v>OUI</v>
      </c>
    </row>
    <row r="82" spans="1:17" ht="12.75" x14ac:dyDescent="0.35">
      <c r="A82" s="35">
        <v>1555</v>
      </c>
      <c r="B82" s="36" t="s">
        <v>486</v>
      </c>
      <c r="C82" s="36" t="s">
        <v>900</v>
      </c>
      <c r="D82" s="35" t="s">
        <v>28</v>
      </c>
      <c r="E82" s="37">
        <v>37627</v>
      </c>
      <c r="F82" s="38" t="s">
        <v>949</v>
      </c>
      <c r="G82" s="35" t="s">
        <v>924</v>
      </c>
      <c r="H82" s="35" t="s">
        <v>929</v>
      </c>
      <c r="I82" s="35">
        <v>3</v>
      </c>
      <c r="J82" s="37">
        <v>44075</v>
      </c>
      <c r="L82" s="39"/>
      <c r="M82" s="40"/>
      <c r="N8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45170</v>
      </c>
      <c r="O82" s="154" t="str">
        <f ca="1">IF(T_données_générales[[#This Row],[Date limite de prochaine visite]]&lt;TODAY(),"OUI","NON")</f>
        <v>NON</v>
      </c>
      <c r="P82" s="154" t="str">
        <f ca="1">IF(AND(T_données_générales[[#This Row],[Date limite de prochaine visite]]&gt;=TODAY(),T_données_générales[[#This Row],[Date limite de prochaine visite]]&lt;TODAY()+15),"OUI","NON")</f>
        <v>NON</v>
      </c>
      <c r="Q82" s="154" t="str">
        <f ca="1">IF(T_données_générales[[#This Row],[Date limite de prochaine visite]]&gt;TODAY()+15,"OUI","NON")</f>
        <v>OUI</v>
      </c>
    </row>
    <row r="83" spans="1:17" ht="12.75" x14ac:dyDescent="0.35">
      <c r="A83" s="35">
        <v>1735</v>
      </c>
      <c r="B83" s="36" t="s">
        <v>152</v>
      </c>
      <c r="C83" s="36" t="s">
        <v>619</v>
      </c>
      <c r="D83" s="35" t="s">
        <v>28</v>
      </c>
      <c r="E83" s="37">
        <v>43480</v>
      </c>
      <c r="F83" s="38" t="s">
        <v>957</v>
      </c>
      <c r="G83" s="34" t="s">
        <v>924</v>
      </c>
      <c r="H83" s="35" t="s">
        <v>929</v>
      </c>
      <c r="I83" s="35">
        <v>3</v>
      </c>
      <c r="J83" s="37">
        <v>43419</v>
      </c>
      <c r="L83" s="39"/>
      <c r="M83" s="40"/>
      <c r="N8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44515</v>
      </c>
      <c r="O83" s="154" t="str">
        <f ca="1">IF(T_données_générales[[#This Row],[Date limite de prochaine visite]]&lt;TODAY(),"OUI","NON")</f>
        <v>NON</v>
      </c>
      <c r="P83" s="154" t="str">
        <f ca="1">IF(AND(T_données_générales[[#This Row],[Date limite de prochaine visite]]&gt;=TODAY(),T_données_générales[[#This Row],[Date limite de prochaine visite]]&lt;TODAY()+15),"OUI","NON")</f>
        <v>NON</v>
      </c>
      <c r="Q83" s="154" t="str">
        <f ca="1">IF(T_données_générales[[#This Row],[Date limite de prochaine visite]]&gt;TODAY()+15,"OUI","NON")</f>
        <v>OUI</v>
      </c>
    </row>
    <row r="84" spans="1:17" ht="12.75" x14ac:dyDescent="0.35">
      <c r="A84" s="35">
        <v>1391</v>
      </c>
      <c r="B84" s="36" t="s">
        <v>452</v>
      </c>
      <c r="C84" s="36" t="s">
        <v>875</v>
      </c>
      <c r="D84" s="35" t="s">
        <v>27</v>
      </c>
      <c r="E84" s="37">
        <v>32881</v>
      </c>
      <c r="F84" s="38" t="s">
        <v>948</v>
      </c>
      <c r="G84" s="35" t="s">
        <v>927</v>
      </c>
      <c r="H84" s="35" t="s">
        <v>928</v>
      </c>
      <c r="I84" s="35">
        <v>4</v>
      </c>
      <c r="J84" s="37">
        <v>43437</v>
      </c>
      <c r="L84" s="39"/>
      <c r="M84" s="40"/>
      <c r="N8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44898</v>
      </c>
      <c r="O84" s="154" t="str">
        <f ca="1">IF(T_données_générales[[#This Row],[Date limite de prochaine visite]]&lt;TODAY(),"OUI","NON")</f>
        <v>NON</v>
      </c>
      <c r="P84" s="154" t="str">
        <f ca="1">IF(AND(T_données_générales[[#This Row],[Date limite de prochaine visite]]&gt;=TODAY(),T_données_générales[[#This Row],[Date limite de prochaine visite]]&lt;TODAY()+15),"OUI","NON")</f>
        <v>NON</v>
      </c>
      <c r="Q84" s="154" t="str">
        <f ca="1">IF(T_données_générales[[#This Row],[Date limite de prochaine visite]]&gt;TODAY()+15,"OUI","NON")</f>
        <v>OUI</v>
      </c>
    </row>
    <row r="85" spans="1:17" ht="12.75" x14ac:dyDescent="0.35">
      <c r="A85" s="35">
        <v>1345</v>
      </c>
      <c r="B85" s="36" t="s">
        <v>79</v>
      </c>
      <c r="C85" s="36" t="s">
        <v>545</v>
      </c>
      <c r="D85" s="35" t="s">
        <v>28</v>
      </c>
      <c r="E85" s="37">
        <v>31292</v>
      </c>
      <c r="F85" s="38" t="s">
        <v>956</v>
      </c>
      <c r="G85" s="35" t="s">
        <v>927</v>
      </c>
      <c r="H85" s="35" t="s">
        <v>928</v>
      </c>
      <c r="I85" s="35">
        <v>2</v>
      </c>
      <c r="J85" s="37">
        <v>43955</v>
      </c>
      <c r="L85" s="39"/>
      <c r="M85" s="40"/>
      <c r="N8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44685</v>
      </c>
      <c r="O85" s="154" t="str">
        <f ca="1">IF(T_données_générales[[#This Row],[Date limite de prochaine visite]]&lt;TODAY(),"OUI","NON")</f>
        <v>NON</v>
      </c>
      <c r="P85" s="154" t="str">
        <f ca="1">IF(AND(T_données_générales[[#This Row],[Date limite de prochaine visite]]&gt;=TODAY(),T_données_générales[[#This Row],[Date limite de prochaine visite]]&lt;TODAY()+15),"OUI","NON")</f>
        <v>NON</v>
      </c>
      <c r="Q85" s="154" t="str">
        <f ca="1">IF(T_données_générales[[#This Row],[Date limite de prochaine visite]]&gt;TODAY()+15,"OUI","NON")</f>
        <v>OUI</v>
      </c>
    </row>
    <row r="86" spans="1:17" ht="12.75" x14ac:dyDescent="0.35">
      <c r="A86" s="35">
        <v>1702</v>
      </c>
      <c r="B86" s="36" t="s">
        <v>185</v>
      </c>
      <c r="C86" s="36" t="s">
        <v>651</v>
      </c>
      <c r="D86" s="35" t="s">
        <v>27</v>
      </c>
      <c r="E86" s="37">
        <v>42016</v>
      </c>
      <c r="F86" s="38" t="s">
        <v>957</v>
      </c>
      <c r="G86" s="35" t="s">
        <v>922</v>
      </c>
      <c r="H86" s="35" t="s">
        <v>931</v>
      </c>
      <c r="I86" s="35">
        <v>5</v>
      </c>
      <c r="J86" s="37">
        <v>43864</v>
      </c>
      <c r="L86" s="39"/>
      <c r="M86" s="40"/>
      <c r="N8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86" s="154" t="str">
        <f ca="1">IF(T_données_générales[[#This Row],[Date limite de prochaine visite]]&lt;TODAY(),"OUI","NON")</f>
        <v>NON</v>
      </c>
      <c r="P86" s="154" t="str">
        <f ca="1">IF(AND(T_données_générales[[#This Row],[Date limite de prochaine visite]]&gt;=TODAY(),T_données_générales[[#This Row],[Date limite de prochaine visite]]&lt;TODAY()+15),"OUI","NON")</f>
        <v>NON</v>
      </c>
      <c r="Q86" s="154" t="str">
        <f ca="1">IF(T_données_générales[[#This Row],[Date limite de prochaine visite]]&gt;TODAY()+15,"OUI","NON")</f>
        <v>OUI</v>
      </c>
    </row>
    <row r="87" spans="1:17" ht="12.75" x14ac:dyDescent="0.35">
      <c r="A87" s="35">
        <v>1613</v>
      </c>
      <c r="B87" s="36" t="s">
        <v>88</v>
      </c>
      <c r="C87" s="36" t="s">
        <v>554</v>
      </c>
      <c r="D87" s="35" t="s">
        <v>28</v>
      </c>
      <c r="E87" s="37">
        <v>38871</v>
      </c>
      <c r="F87" s="38" t="s">
        <v>950</v>
      </c>
      <c r="G87" s="35" t="s">
        <v>922</v>
      </c>
      <c r="H87" s="35" t="s">
        <v>931</v>
      </c>
      <c r="I87" s="35">
        <v>5</v>
      </c>
      <c r="J87" s="37">
        <v>44440</v>
      </c>
      <c r="L87" s="39"/>
      <c r="M87" s="40"/>
      <c r="N8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46266</v>
      </c>
      <c r="O87" s="154" t="str">
        <f ca="1">IF(T_données_générales[[#This Row],[Date limite de prochaine visite]]&lt;TODAY(),"OUI","NON")</f>
        <v>NON</v>
      </c>
      <c r="P87" s="154" t="str">
        <f ca="1">IF(AND(T_données_générales[[#This Row],[Date limite de prochaine visite]]&gt;=TODAY(),T_données_générales[[#This Row],[Date limite de prochaine visite]]&lt;TODAY()+15),"OUI","NON")</f>
        <v>NON</v>
      </c>
      <c r="Q87" s="154" t="str">
        <f ca="1">IF(T_données_générales[[#This Row],[Date limite de prochaine visite]]&gt;TODAY()+15,"OUI","NON")</f>
        <v>OUI</v>
      </c>
    </row>
    <row r="88" spans="1:17" ht="12.75" x14ac:dyDescent="0.35">
      <c r="A88" s="35">
        <v>1411</v>
      </c>
      <c r="B88" s="36" t="s">
        <v>132</v>
      </c>
      <c r="C88" s="36" t="s">
        <v>598</v>
      </c>
      <c r="D88" s="35" t="s">
        <v>27</v>
      </c>
      <c r="E88" s="37">
        <v>32881</v>
      </c>
      <c r="F88" s="38" t="s">
        <v>953</v>
      </c>
      <c r="G88" s="35" t="s">
        <v>927</v>
      </c>
      <c r="H88" s="35" t="s">
        <v>929</v>
      </c>
      <c r="I88" s="35">
        <v>3</v>
      </c>
      <c r="J88" s="37">
        <v>43836</v>
      </c>
      <c r="L88" s="39"/>
      <c r="M88" s="40"/>
      <c r="N8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44932</v>
      </c>
      <c r="O88" s="154" t="str">
        <f ca="1">IF(T_données_générales[[#This Row],[Date limite de prochaine visite]]&lt;TODAY(),"OUI","NON")</f>
        <v>NON</v>
      </c>
      <c r="P88" s="154" t="str">
        <f ca="1">IF(AND(T_données_générales[[#This Row],[Date limite de prochaine visite]]&gt;=TODAY(),T_données_générales[[#This Row],[Date limite de prochaine visite]]&lt;TODAY()+15),"OUI","NON")</f>
        <v>NON</v>
      </c>
      <c r="Q88" s="154" t="str">
        <f ca="1">IF(T_données_générales[[#This Row],[Date limite de prochaine visite]]&gt;TODAY()+15,"OUI","NON")</f>
        <v>OUI</v>
      </c>
    </row>
    <row r="89" spans="1:17" ht="12.75" x14ac:dyDescent="0.35">
      <c r="A89" s="35">
        <v>1452</v>
      </c>
      <c r="B89" s="36" t="s">
        <v>458</v>
      </c>
      <c r="C89" s="36" t="s">
        <v>547</v>
      </c>
      <c r="D89" s="35" t="s">
        <v>27</v>
      </c>
      <c r="E89" s="37">
        <v>34680</v>
      </c>
      <c r="F89" s="38" t="s">
        <v>948</v>
      </c>
      <c r="G89" s="35" t="s">
        <v>922</v>
      </c>
      <c r="H89" s="35" t="s">
        <v>931</v>
      </c>
      <c r="I89" s="35">
        <v>5</v>
      </c>
      <c r="J89" s="37">
        <v>43836</v>
      </c>
      <c r="L89" s="39"/>
      <c r="M89" s="40"/>
      <c r="N8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45663</v>
      </c>
      <c r="O89" s="154" t="str">
        <f ca="1">IF(T_données_générales[[#This Row],[Date limite de prochaine visite]]&lt;TODAY(),"OUI","NON")</f>
        <v>NON</v>
      </c>
      <c r="P89" s="154" t="str">
        <f ca="1">IF(AND(T_données_générales[[#This Row],[Date limite de prochaine visite]]&gt;=TODAY(),T_données_générales[[#This Row],[Date limite de prochaine visite]]&lt;TODAY()+15),"OUI","NON")</f>
        <v>NON</v>
      </c>
      <c r="Q89" s="154" t="str">
        <f ca="1">IF(T_données_générales[[#This Row],[Date limite de prochaine visite]]&gt;TODAY()+15,"OUI","NON")</f>
        <v>OUI</v>
      </c>
    </row>
    <row r="90" spans="1:17" ht="12.75" x14ac:dyDescent="0.35">
      <c r="A90" s="35">
        <v>1617</v>
      </c>
      <c r="B90" s="36" t="s">
        <v>228</v>
      </c>
      <c r="C90" s="36" t="s">
        <v>693</v>
      </c>
      <c r="D90" s="35" t="s">
        <v>28</v>
      </c>
      <c r="E90" s="37">
        <v>39090</v>
      </c>
      <c r="F90" s="38" t="s">
        <v>950</v>
      </c>
      <c r="G90" s="35" t="s">
        <v>922</v>
      </c>
      <c r="H90" s="35" t="s">
        <v>931</v>
      </c>
      <c r="I90" s="35">
        <v>5</v>
      </c>
      <c r="J90" s="37">
        <v>42772</v>
      </c>
      <c r="L90" s="39"/>
      <c r="M90" s="40"/>
      <c r="N9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90" s="154" t="str">
        <f ca="1">IF(T_données_générales[[#This Row],[Date limite de prochaine visite]]&lt;TODAY(),"OUI","NON")</f>
        <v>NON</v>
      </c>
      <c r="P90" s="154" t="str">
        <f ca="1">IF(AND(T_données_générales[[#This Row],[Date limite de prochaine visite]]&gt;=TODAY(),T_données_générales[[#This Row],[Date limite de prochaine visite]]&lt;TODAY()+15),"OUI","NON")</f>
        <v>NON</v>
      </c>
      <c r="Q90" s="154" t="str">
        <f ca="1">IF(T_données_générales[[#This Row],[Date limite de prochaine visite]]&gt;TODAY()+15,"OUI","NON")</f>
        <v>OUI</v>
      </c>
    </row>
    <row r="91" spans="1:17" ht="12.75" x14ac:dyDescent="0.35">
      <c r="A91" s="35">
        <v>1316</v>
      </c>
      <c r="B91" s="36" t="s">
        <v>484</v>
      </c>
      <c r="C91" s="36" t="s">
        <v>700</v>
      </c>
      <c r="D91" s="35" t="s">
        <v>27</v>
      </c>
      <c r="E91" s="37">
        <v>29255</v>
      </c>
      <c r="F91" s="38" t="s">
        <v>948</v>
      </c>
      <c r="G91" s="35" t="s">
        <v>924</v>
      </c>
      <c r="H91" s="35" t="s">
        <v>931</v>
      </c>
      <c r="I91" s="35">
        <v>5</v>
      </c>
      <c r="J91" s="37">
        <v>43913</v>
      </c>
      <c r="K91" s="37">
        <v>44200</v>
      </c>
      <c r="L91" s="39"/>
      <c r="M91" s="40"/>
      <c r="N9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44200</v>
      </c>
      <c r="O91" s="154" t="str">
        <f ca="1">IF(T_données_générales[[#This Row],[Date limite de prochaine visite]]&lt;TODAY(),"OUI","NON")</f>
        <v>OUI</v>
      </c>
      <c r="P91" s="154" t="str">
        <f ca="1">IF(AND(T_données_générales[[#This Row],[Date limite de prochaine visite]]&gt;=TODAY(),T_données_générales[[#This Row],[Date limite de prochaine visite]]&lt;TODAY()+15),"OUI","NON")</f>
        <v>NON</v>
      </c>
      <c r="Q91" s="154" t="str">
        <f ca="1">IF(T_données_générales[[#This Row],[Date limite de prochaine visite]]&gt;TODAY()+15,"OUI","NON")</f>
        <v>NON</v>
      </c>
    </row>
    <row r="92" spans="1:17" ht="12.75" x14ac:dyDescent="0.35">
      <c r="A92" s="35">
        <v>1439</v>
      </c>
      <c r="B92" s="36" t="s">
        <v>134</v>
      </c>
      <c r="C92" s="36" t="s">
        <v>600</v>
      </c>
      <c r="D92" s="35" t="s">
        <v>27</v>
      </c>
      <c r="E92" s="37">
        <v>34442</v>
      </c>
      <c r="F92" s="38" t="s">
        <v>957</v>
      </c>
      <c r="G92" s="35" t="s">
        <v>927</v>
      </c>
      <c r="H92" s="35" t="s">
        <v>929</v>
      </c>
      <c r="I92" s="35">
        <v>3</v>
      </c>
      <c r="J92" s="37">
        <v>43607</v>
      </c>
      <c r="L92" s="39" t="s">
        <v>942</v>
      </c>
      <c r="M92" s="40"/>
      <c r="N92"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92" s="154" t="str">
        <f ca="1">IF(T_données_générales[[#This Row],[Date limite de prochaine visite]]&lt;TODAY(),"OUI","NON")</f>
        <v>NON</v>
      </c>
      <c r="P92" s="154" t="str">
        <f ca="1">IF(AND(T_données_générales[[#This Row],[Date limite de prochaine visite]]&gt;=TODAY(),T_données_générales[[#This Row],[Date limite de prochaine visite]]&lt;TODAY()+15),"OUI","NON")</f>
        <v>NON</v>
      </c>
      <c r="Q92" s="154" t="str">
        <f ca="1">IF(T_données_générales[[#This Row],[Date limite de prochaine visite]]&gt;TODAY()+15,"OUI","NON")</f>
        <v>OUI</v>
      </c>
    </row>
    <row r="93" spans="1:17" ht="12.75" x14ac:dyDescent="0.35">
      <c r="A93" s="35">
        <v>1491</v>
      </c>
      <c r="B93" s="36" t="s">
        <v>222</v>
      </c>
      <c r="C93" s="36" t="s">
        <v>687</v>
      </c>
      <c r="D93" s="35" t="s">
        <v>28</v>
      </c>
      <c r="E93" s="37">
        <v>36167</v>
      </c>
      <c r="F93" s="38" t="s">
        <v>957</v>
      </c>
      <c r="G93" s="35" t="s">
        <v>922</v>
      </c>
      <c r="H93" s="35" t="s">
        <v>931</v>
      </c>
      <c r="I93" s="35">
        <v>5</v>
      </c>
      <c r="J93" s="37">
        <v>42982</v>
      </c>
      <c r="L93" s="39"/>
      <c r="M93" s="40"/>
      <c r="N9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44808</v>
      </c>
      <c r="O93" s="154" t="str">
        <f ca="1">IF(T_données_générales[[#This Row],[Date limite de prochaine visite]]&lt;TODAY(),"OUI","NON")</f>
        <v>NON</v>
      </c>
      <c r="P93" s="154" t="str">
        <f ca="1">IF(AND(T_données_générales[[#This Row],[Date limite de prochaine visite]]&gt;=TODAY(),T_données_générales[[#This Row],[Date limite de prochaine visite]]&lt;TODAY()+15),"OUI","NON")</f>
        <v>NON</v>
      </c>
      <c r="Q93" s="154" t="str">
        <f ca="1">IF(T_données_générales[[#This Row],[Date limite de prochaine visite]]&gt;TODAY()+15,"OUI","NON")</f>
        <v>OUI</v>
      </c>
    </row>
    <row r="94" spans="1:17" ht="12.75" x14ac:dyDescent="0.35">
      <c r="A94" s="35">
        <v>1331</v>
      </c>
      <c r="B94" s="36" t="s">
        <v>245</v>
      </c>
      <c r="C94" s="36" t="s">
        <v>709</v>
      </c>
      <c r="D94" s="35" t="s">
        <v>28</v>
      </c>
      <c r="E94" s="37">
        <v>30319</v>
      </c>
      <c r="F94" s="38" t="s">
        <v>951</v>
      </c>
      <c r="G94" s="35" t="s">
        <v>927</v>
      </c>
      <c r="H94" s="35" t="s">
        <v>929</v>
      </c>
      <c r="I94" s="35">
        <v>3</v>
      </c>
      <c r="J94" s="37">
        <v>43115</v>
      </c>
      <c r="L94" s="39"/>
      <c r="M94" s="40"/>
      <c r="N9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44211</v>
      </c>
      <c r="O94" s="154" t="str">
        <f ca="1">IF(T_données_générales[[#This Row],[Date limite de prochaine visite]]&lt;TODAY(),"OUI","NON")</f>
        <v>OUI</v>
      </c>
      <c r="P94" s="154" t="str">
        <f ca="1">IF(AND(T_données_générales[[#This Row],[Date limite de prochaine visite]]&gt;=TODAY(),T_données_générales[[#This Row],[Date limite de prochaine visite]]&lt;TODAY()+15),"OUI","NON")</f>
        <v>NON</v>
      </c>
      <c r="Q94" s="154" t="str">
        <f ca="1">IF(T_données_générales[[#This Row],[Date limite de prochaine visite]]&gt;TODAY()+15,"OUI","NON")</f>
        <v>NON</v>
      </c>
    </row>
    <row r="95" spans="1:17" ht="12.75" x14ac:dyDescent="0.35">
      <c r="A95" s="35">
        <v>1722</v>
      </c>
      <c r="B95" s="36" t="s">
        <v>414</v>
      </c>
      <c r="C95" s="36" t="s">
        <v>851</v>
      </c>
      <c r="D95" s="35" t="s">
        <v>28</v>
      </c>
      <c r="E95" s="37">
        <v>43346</v>
      </c>
      <c r="F95" s="38" t="s">
        <v>954</v>
      </c>
      <c r="G95" s="35" t="s">
        <v>927</v>
      </c>
      <c r="H95" s="35" t="s">
        <v>929</v>
      </c>
      <c r="I95" s="35">
        <v>3</v>
      </c>
      <c r="J95" s="37">
        <v>43284</v>
      </c>
      <c r="L95" s="39"/>
      <c r="M95" s="40"/>
      <c r="N9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44380</v>
      </c>
      <c r="O95" s="154" t="str">
        <f ca="1">IF(T_données_générales[[#This Row],[Date limite de prochaine visite]]&lt;TODAY(),"OUI","NON")</f>
        <v>NON</v>
      </c>
      <c r="P95" s="154" t="str">
        <f ca="1">IF(AND(T_données_générales[[#This Row],[Date limite de prochaine visite]]&gt;=TODAY(),T_données_générales[[#This Row],[Date limite de prochaine visite]]&lt;TODAY()+15),"OUI","NON")</f>
        <v>NON</v>
      </c>
      <c r="Q95" s="154" t="str">
        <f ca="1">IF(T_données_générales[[#This Row],[Date limite de prochaine visite]]&gt;TODAY()+15,"OUI","NON")</f>
        <v>OUI</v>
      </c>
    </row>
    <row r="96" spans="1:17" ht="12.75" x14ac:dyDescent="0.35">
      <c r="A96" s="35">
        <v>1529</v>
      </c>
      <c r="B96" s="36" t="s">
        <v>229</v>
      </c>
      <c r="C96" s="36" t="s">
        <v>694</v>
      </c>
      <c r="D96" s="35" t="s">
        <v>28</v>
      </c>
      <c r="E96" s="37">
        <v>37035</v>
      </c>
      <c r="F96" s="38" t="s">
        <v>950</v>
      </c>
      <c r="G96" s="35" t="s">
        <v>922</v>
      </c>
      <c r="H96" s="35" t="s">
        <v>931</v>
      </c>
      <c r="I96" s="35">
        <v>5</v>
      </c>
      <c r="J96" s="37">
        <v>42527</v>
      </c>
      <c r="L96" s="39"/>
      <c r="M96" s="40"/>
      <c r="N9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44353</v>
      </c>
      <c r="O96" s="154" t="str">
        <f ca="1">IF(T_données_générales[[#This Row],[Date limite de prochaine visite]]&lt;TODAY(),"OUI","NON")</f>
        <v>NON</v>
      </c>
      <c r="P96" s="154" t="str">
        <f ca="1">IF(AND(T_données_générales[[#This Row],[Date limite de prochaine visite]]&gt;=TODAY(),T_données_générales[[#This Row],[Date limite de prochaine visite]]&lt;TODAY()+15),"OUI","NON")</f>
        <v>OUI</v>
      </c>
      <c r="Q96" s="154" t="str">
        <f ca="1">IF(T_données_générales[[#This Row],[Date limite de prochaine visite]]&gt;TODAY()+15,"OUI","NON")</f>
        <v>NON</v>
      </c>
    </row>
    <row r="97" spans="1:17" ht="12.75" x14ac:dyDescent="0.35">
      <c r="A97" s="35">
        <v>1724</v>
      </c>
      <c r="B97" s="36" t="s">
        <v>417</v>
      </c>
      <c r="C97" s="36" t="s">
        <v>853</v>
      </c>
      <c r="D97" s="35" t="s">
        <v>27</v>
      </c>
      <c r="E97" s="37">
        <v>43346</v>
      </c>
      <c r="F97" s="38" t="s">
        <v>955</v>
      </c>
      <c r="G97" s="35" t="s">
        <v>927</v>
      </c>
      <c r="H97" s="35" t="s">
        <v>929</v>
      </c>
      <c r="I97" s="35">
        <v>3</v>
      </c>
      <c r="J97" s="37">
        <v>43284</v>
      </c>
      <c r="L97" s="39"/>
      <c r="M97" s="40"/>
      <c r="N9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44380</v>
      </c>
      <c r="O97" s="154" t="str">
        <f ca="1">IF(T_données_générales[[#This Row],[Date limite de prochaine visite]]&lt;TODAY(),"OUI","NON")</f>
        <v>NON</v>
      </c>
      <c r="P97" s="154" t="str">
        <f ca="1">IF(AND(T_données_générales[[#This Row],[Date limite de prochaine visite]]&gt;=TODAY(),T_données_générales[[#This Row],[Date limite de prochaine visite]]&lt;TODAY()+15),"OUI","NON")</f>
        <v>NON</v>
      </c>
      <c r="Q97" s="154" t="str">
        <f ca="1">IF(T_données_générales[[#This Row],[Date limite de prochaine visite]]&gt;TODAY()+15,"OUI","NON")</f>
        <v>OUI</v>
      </c>
    </row>
    <row r="98" spans="1:17" ht="12.75" x14ac:dyDescent="0.35">
      <c r="A98" s="35">
        <v>1338</v>
      </c>
      <c r="B98" s="36" t="s">
        <v>510</v>
      </c>
      <c r="C98" s="36" t="s">
        <v>849</v>
      </c>
      <c r="D98" s="35" t="s">
        <v>27</v>
      </c>
      <c r="E98" s="37">
        <v>31145</v>
      </c>
      <c r="F98" s="38" t="s">
        <v>947</v>
      </c>
      <c r="G98" s="35" t="s">
        <v>922</v>
      </c>
      <c r="H98" s="35" t="s">
        <v>931</v>
      </c>
      <c r="I98" s="35">
        <v>5</v>
      </c>
      <c r="J98" s="37">
        <v>44081</v>
      </c>
      <c r="L98" s="39"/>
      <c r="M98" s="40"/>
      <c r="N9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45907</v>
      </c>
      <c r="O98" s="154" t="str">
        <f ca="1">IF(T_données_générales[[#This Row],[Date limite de prochaine visite]]&lt;TODAY(),"OUI","NON")</f>
        <v>NON</v>
      </c>
      <c r="P98" s="154" t="str">
        <f ca="1">IF(AND(T_données_générales[[#This Row],[Date limite de prochaine visite]]&gt;=TODAY(),T_données_générales[[#This Row],[Date limite de prochaine visite]]&lt;TODAY()+15),"OUI","NON")</f>
        <v>NON</v>
      </c>
      <c r="Q98" s="154" t="str">
        <f ca="1">IF(T_données_générales[[#This Row],[Date limite de prochaine visite]]&gt;TODAY()+15,"OUI","NON")</f>
        <v>OUI</v>
      </c>
    </row>
    <row r="99" spans="1:17" ht="12.75" x14ac:dyDescent="0.35">
      <c r="A99" s="35">
        <v>1649</v>
      </c>
      <c r="B99" s="36" t="s">
        <v>59</v>
      </c>
      <c r="C99" s="36" t="s">
        <v>36</v>
      </c>
      <c r="D99" s="35" t="s">
        <v>28</v>
      </c>
      <c r="E99" s="37">
        <v>40338</v>
      </c>
      <c r="F99" s="38" t="s">
        <v>954</v>
      </c>
      <c r="G99" s="35" t="s">
        <v>922</v>
      </c>
      <c r="H99" s="35" t="s">
        <v>929</v>
      </c>
      <c r="I99" s="35">
        <v>3</v>
      </c>
      <c r="J99" s="37">
        <v>44033</v>
      </c>
      <c r="L99" s="39"/>
      <c r="M99" s="40"/>
      <c r="N9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45128</v>
      </c>
      <c r="O99" s="154" t="str">
        <f ca="1">IF(T_données_générales[[#This Row],[Date limite de prochaine visite]]&lt;TODAY(),"OUI","NON")</f>
        <v>NON</v>
      </c>
      <c r="P99" s="154" t="str">
        <f ca="1">IF(AND(T_données_générales[[#This Row],[Date limite de prochaine visite]]&gt;=TODAY(),T_données_générales[[#This Row],[Date limite de prochaine visite]]&lt;TODAY()+15),"OUI","NON")</f>
        <v>NON</v>
      </c>
      <c r="Q99" s="154" t="str">
        <f ca="1">IF(T_données_générales[[#This Row],[Date limite de prochaine visite]]&gt;TODAY()+15,"OUI","NON")</f>
        <v>OUI</v>
      </c>
    </row>
    <row r="100" spans="1:17" ht="12.75" x14ac:dyDescent="0.35">
      <c r="A100" s="35">
        <v>1375</v>
      </c>
      <c r="B100" s="36" t="s">
        <v>483</v>
      </c>
      <c r="C100" s="36" t="s">
        <v>778</v>
      </c>
      <c r="D100" s="35" t="s">
        <v>27</v>
      </c>
      <c r="E100" s="37">
        <v>32412</v>
      </c>
      <c r="F100" s="38" t="s">
        <v>957</v>
      </c>
      <c r="G100" s="35" t="s">
        <v>924</v>
      </c>
      <c r="H100" s="35" t="s">
        <v>931</v>
      </c>
      <c r="I100" s="35">
        <v>5</v>
      </c>
      <c r="J100" s="37">
        <v>44473</v>
      </c>
      <c r="L100" s="39"/>
      <c r="M100" s="40"/>
      <c r="N10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46299</v>
      </c>
      <c r="O100" s="154" t="str">
        <f ca="1">IF(T_données_générales[[#This Row],[Date limite de prochaine visite]]&lt;TODAY(),"OUI","NON")</f>
        <v>NON</v>
      </c>
      <c r="P100" s="154" t="str">
        <f ca="1">IF(AND(T_données_générales[[#This Row],[Date limite de prochaine visite]]&gt;=TODAY(),T_données_générales[[#This Row],[Date limite de prochaine visite]]&lt;TODAY()+15),"OUI","NON")</f>
        <v>NON</v>
      </c>
      <c r="Q100" s="154" t="str">
        <f ca="1">IF(T_données_générales[[#This Row],[Date limite de prochaine visite]]&gt;TODAY()+15,"OUI","NON")</f>
        <v>OUI</v>
      </c>
    </row>
    <row r="101" spans="1:17" ht="12.75" x14ac:dyDescent="0.35">
      <c r="A101" s="35">
        <v>1519</v>
      </c>
      <c r="B101" s="36" t="s">
        <v>527</v>
      </c>
      <c r="C101" s="36" t="s">
        <v>16</v>
      </c>
      <c r="D101" s="35" t="s">
        <v>27</v>
      </c>
      <c r="E101" s="37">
        <v>36670</v>
      </c>
      <c r="F101" s="38" t="s">
        <v>957</v>
      </c>
      <c r="G101" s="35" t="s">
        <v>922</v>
      </c>
      <c r="H101" s="35" t="s">
        <v>931</v>
      </c>
      <c r="I101" s="35">
        <v>5</v>
      </c>
      <c r="J101" s="37">
        <v>43416</v>
      </c>
      <c r="L101" s="39"/>
      <c r="M101" s="40"/>
      <c r="N10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45242</v>
      </c>
      <c r="O101" s="154" t="str">
        <f ca="1">IF(T_données_générales[[#This Row],[Date limite de prochaine visite]]&lt;TODAY(),"OUI","NON")</f>
        <v>NON</v>
      </c>
      <c r="P101" s="154" t="str">
        <f ca="1">IF(AND(T_données_générales[[#This Row],[Date limite de prochaine visite]]&gt;=TODAY(),T_données_générales[[#This Row],[Date limite de prochaine visite]]&lt;TODAY()+15),"OUI","NON")</f>
        <v>NON</v>
      </c>
      <c r="Q101" s="154" t="str">
        <f ca="1">IF(T_données_générales[[#This Row],[Date limite de prochaine visite]]&gt;TODAY()+15,"OUI","NON")</f>
        <v>OUI</v>
      </c>
    </row>
    <row r="102" spans="1:17" ht="12.75" x14ac:dyDescent="0.35">
      <c r="A102" s="35">
        <v>1695</v>
      </c>
      <c r="B102" s="36" t="s">
        <v>308</v>
      </c>
      <c r="C102" s="36" t="s">
        <v>767</v>
      </c>
      <c r="D102" s="35" t="s">
        <v>28</v>
      </c>
      <c r="E102" s="37">
        <v>41792</v>
      </c>
      <c r="F102" s="38" t="s">
        <v>955</v>
      </c>
      <c r="G102" s="35" t="s">
        <v>924</v>
      </c>
      <c r="H102" s="35" t="s">
        <v>931</v>
      </c>
      <c r="I102" s="35">
        <v>5</v>
      </c>
      <c r="J102" s="37">
        <v>43200</v>
      </c>
      <c r="L102" s="39"/>
      <c r="M102" s="40"/>
      <c r="N10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45026</v>
      </c>
      <c r="O102" s="154" t="str">
        <f ca="1">IF(T_données_générales[[#This Row],[Date limite de prochaine visite]]&lt;TODAY(),"OUI","NON")</f>
        <v>NON</v>
      </c>
      <c r="P102" s="154" t="str">
        <f ca="1">IF(AND(T_données_générales[[#This Row],[Date limite de prochaine visite]]&gt;=TODAY(),T_données_générales[[#This Row],[Date limite de prochaine visite]]&lt;TODAY()+15),"OUI","NON")</f>
        <v>NON</v>
      </c>
      <c r="Q102" s="154" t="str">
        <f ca="1">IF(T_données_générales[[#This Row],[Date limite de prochaine visite]]&gt;TODAY()+15,"OUI","NON")</f>
        <v>OUI</v>
      </c>
    </row>
    <row r="103" spans="1:17" ht="12.75" x14ac:dyDescent="0.35">
      <c r="A103" s="35">
        <v>1386</v>
      </c>
      <c r="B103" s="36" t="s">
        <v>86</v>
      </c>
      <c r="C103" s="36" t="s">
        <v>552</v>
      </c>
      <c r="D103" s="35" t="s">
        <v>27</v>
      </c>
      <c r="E103" s="37">
        <v>32755</v>
      </c>
      <c r="F103" s="38" t="s">
        <v>949</v>
      </c>
      <c r="G103" s="35" t="s">
        <v>927</v>
      </c>
      <c r="H103" s="35" t="s">
        <v>931</v>
      </c>
      <c r="I103" s="35">
        <v>5</v>
      </c>
      <c r="J103" s="37">
        <v>43745</v>
      </c>
      <c r="L103" s="39" t="s">
        <v>942</v>
      </c>
      <c r="M103" s="40">
        <v>44334</v>
      </c>
      <c r="N10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44342</v>
      </c>
      <c r="O103" s="154" t="str">
        <f ca="1">IF(T_données_générales[[#This Row],[Date limite de prochaine visite]]&lt;TODAY(),"OUI","NON")</f>
        <v>NON</v>
      </c>
      <c r="P103" s="154" t="str">
        <f ca="1">IF(AND(T_données_générales[[#This Row],[Date limite de prochaine visite]]&gt;=TODAY(),T_données_générales[[#This Row],[Date limite de prochaine visite]]&lt;TODAY()+15),"OUI","NON")</f>
        <v>OUI</v>
      </c>
      <c r="Q103" s="154" t="str">
        <f ca="1">IF(T_données_générales[[#This Row],[Date limite de prochaine visite]]&gt;TODAY()+15,"OUI","NON")</f>
        <v>NON</v>
      </c>
    </row>
    <row r="104" spans="1:17" ht="12.75" x14ac:dyDescent="0.35">
      <c r="A104" s="35">
        <v>1757</v>
      </c>
      <c r="B104" s="36" t="s">
        <v>258</v>
      </c>
      <c r="C104" s="36" t="s">
        <v>722</v>
      </c>
      <c r="D104" s="35" t="s">
        <v>27</v>
      </c>
      <c r="E104" s="37">
        <v>43850</v>
      </c>
      <c r="F104" s="38" t="s">
        <v>949</v>
      </c>
      <c r="G104" s="35" t="s">
        <v>927</v>
      </c>
      <c r="H104" s="35" t="s">
        <v>929</v>
      </c>
      <c r="I104" s="35">
        <v>3</v>
      </c>
      <c r="J104" s="37">
        <v>43831</v>
      </c>
      <c r="L104" s="39"/>
      <c r="M104" s="40"/>
      <c r="N10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44927</v>
      </c>
      <c r="O104" s="154" t="str">
        <f ca="1">IF(T_données_générales[[#This Row],[Date limite de prochaine visite]]&lt;TODAY(),"OUI","NON")</f>
        <v>NON</v>
      </c>
      <c r="P104" s="154" t="str">
        <f ca="1">IF(AND(T_données_générales[[#This Row],[Date limite de prochaine visite]]&gt;=TODAY(),T_données_générales[[#This Row],[Date limite de prochaine visite]]&lt;TODAY()+15),"OUI","NON")</f>
        <v>NON</v>
      </c>
      <c r="Q104" s="154" t="str">
        <f ca="1">IF(T_données_générales[[#This Row],[Date limite de prochaine visite]]&gt;TODAY()+15,"OUI","NON")</f>
        <v>OUI</v>
      </c>
    </row>
    <row r="105" spans="1:17" ht="12.75" x14ac:dyDescent="0.35">
      <c r="A105" s="35">
        <v>1368</v>
      </c>
      <c r="B105" s="36" t="s">
        <v>176</v>
      </c>
      <c r="C105" s="36" t="s">
        <v>643</v>
      </c>
      <c r="D105" s="35" t="s">
        <v>27</v>
      </c>
      <c r="E105" s="37">
        <v>32405</v>
      </c>
      <c r="F105" s="38" t="s">
        <v>955</v>
      </c>
      <c r="G105" s="35" t="s">
        <v>927</v>
      </c>
      <c r="H105" s="35" t="s">
        <v>931</v>
      </c>
      <c r="I105" s="35">
        <v>5</v>
      </c>
      <c r="J105" s="37">
        <v>43007</v>
      </c>
      <c r="L105" s="39"/>
      <c r="M105" s="40"/>
      <c r="N10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44833</v>
      </c>
      <c r="O105" s="154" t="str">
        <f ca="1">IF(T_données_générales[[#This Row],[Date limite de prochaine visite]]&lt;TODAY(),"OUI","NON")</f>
        <v>NON</v>
      </c>
      <c r="P105" s="154" t="str">
        <f ca="1">IF(AND(T_données_générales[[#This Row],[Date limite de prochaine visite]]&gt;=TODAY(),T_données_générales[[#This Row],[Date limite de prochaine visite]]&lt;TODAY()+15),"OUI","NON")</f>
        <v>NON</v>
      </c>
      <c r="Q105" s="154" t="str">
        <f ca="1">IF(T_données_générales[[#This Row],[Date limite de prochaine visite]]&gt;TODAY()+15,"OUI","NON")</f>
        <v>OUI</v>
      </c>
    </row>
    <row r="106" spans="1:17" ht="12.75" x14ac:dyDescent="0.35">
      <c r="A106" s="35">
        <v>1670</v>
      </c>
      <c r="B106" s="36" t="s">
        <v>396</v>
      </c>
      <c r="C106" s="36" t="s">
        <v>38</v>
      </c>
      <c r="D106" s="35" t="s">
        <v>27</v>
      </c>
      <c r="E106" s="37">
        <v>40917</v>
      </c>
      <c r="F106" s="38" t="s">
        <v>953</v>
      </c>
      <c r="G106" s="35" t="s">
        <v>927</v>
      </c>
      <c r="H106" s="35" t="s">
        <v>931</v>
      </c>
      <c r="I106" s="35">
        <v>5</v>
      </c>
      <c r="J106" s="37">
        <v>42744</v>
      </c>
      <c r="L106" s="39" t="s">
        <v>942</v>
      </c>
      <c r="M106" s="40">
        <v>44321</v>
      </c>
      <c r="N10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44329</v>
      </c>
      <c r="O106" s="154" t="str">
        <f ca="1">IF(T_données_générales[[#This Row],[Date limite de prochaine visite]]&lt;TODAY(),"OUI","NON")</f>
        <v>OUI</v>
      </c>
      <c r="P106" s="154" t="str">
        <f ca="1">IF(AND(T_données_générales[[#This Row],[Date limite de prochaine visite]]&gt;=TODAY(),T_données_générales[[#This Row],[Date limite de prochaine visite]]&lt;TODAY()+15),"OUI","NON")</f>
        <v>NON</v>
      </c>
      <c r="Q106" s="154" t="str">
        <f ca="1">IF(T_données_générales[[#This Row],[Date limite de prochaine visite]]&gt;TODAY()+15,"OUI","NON")</f>
        <v>NON</v>
      </c>
    </row>
    <row r="107" spans="1:17" ht="12.75" x14ac:dyDescent="0.35">
      <c r="A107" s="35">
        <v>1421</v>
      </c>
      <c r="B107" s="36" t="s">
        <v>372</v>
      </c>
      <c r="C107" s="36" t="s">
        <v>817</v>
      </c>
      <c r="D107" s="35" t="s">
        <v>27</v>
      </c>
      <c r="E107" s="37">
        <v>33980</v>
      </c>
      <c r="F107" s="38" t="s">
        <v>953</v>
      </c>
      <c r="G107" s="35" t="s">
        <v>924</v>
      </c>
      <c r="H107" s="35" t="s">
        <v>931</v>
      </c>
      <c r="I107" s="35">
        <v>5</v>
      </c>
      <c r="J107" s="37">
        <v>43150</v>
      </c>
      <c r="L107" s="39"/>
      <c r="M107" s="40">
        <v>44326</v>
      </c>
      <c r="N10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107" s="154" t="str">
        <f ca="1">IF(T_données_générales[[#This Row],[Date limite de prochaine visite]]&lt;TODAY(),"OUI","NON")</f>
        <v>NON</v>
      </c>
      <c r="P107" s="154" t="str">
        <f ca="1">IF(AND(T_données_générales[[#This Row],[Date limite de prochaine visite]]&gt;=TODAY(),T_données_générales[[#This Row],[Date limite de prochaine visite]]&lt;TODAY()+15),"OUI","NON")</f>
        <v>NON</v>
      </c>
      <c r="Q107" s="154" t="str">
        <f ca="1">IF(T_données_générales[[#This Row],[Date limite de prochaine visite]]&gt;TODAY()+15,"OUI","NON")</f>
        <v>OUI</v>
      </c>
    </row>
    <row r="108" spans="1:17" ht="12.75" x14ac:dyDescent="0.35">
      <c r="A108" s="35">
        <v>1660</v>
      </c>
      <c r="B108" s="36" t="s">
        <v>300</v>
      </c>
      <c r="C108" s="36" t="s">
        <v>761</v>
      </c>
      <c r="D108" s="35" t="s">
        <v>27</v>
      </c>
      <c r="E108" s="37">
        <v>40864</v>
      </c>
      <c r="F108" s="38" t="s">
        <v>953</v>
      </c>
      <c r="G108" s="35" t="s">
        <v>922</v>
      </c>
      <c r="H108" s="35" t="s">
        <v>931</v>
      </c>
      <c r="I108" s="35">
        <v>5</v>
      </c>
      <c r="J108" s="37">
        <v>43367</v>
      </c>
      <c r="L108" s="39"/>
      <c r="M108" s="40"/>
      <c r="N10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45193</v>
      </c>
      <c r="O108" s="154" t="str">
        <f ca="1">IF(T_données_générales[[#This Row],[Date limite de prochaine visite]]&lt;TODAY(),"OUI","NON")</f>
        <v>NON</v>
      </c>
      <c r="P108" s="154" t="str">
        <f ca="1">IF(AND(T_données_générales[[#This Row],[Date limite de prochaine visite]]&gt;=TODAY(),T_données_générales[[#This Row],[Date limite de prochaine visite]]&lt;TODAY()+15),"OUI","NON")</f>
        <v>NON</v>
      </c>
      <c r="Q108" s="154" t="str">
        <f ca="1">IF(T_données_générales[[#This Row],[Date limite de prochaine visite]]&gt;TODAY()+15,"OUI","NON")</f>
        <v>OUI</v>
      </c>
    </row>
    <row r="109" spans="1:17" ht="12.75" x14ac:dyDescent="0.35">
      <c r="A109" s="35">
        <v>1699</v>
      </c>
      <c r="B109" s="36" t="s">
        <v>323</v>
      </c>
      <c r="C109" s="36" t="s">
        <v>564</v>
      </c>
      <c r="D109" s="35" t="s">
        <v>27</v>
      </c>
      <c r="E109" s="37">
        <v>41792</v>
      </c>
      <c r="F109" s="38" t="s">
        <v>956</v>
      </c>
      <c r="G109" s="35" t="s">
        <v>927</v>
      </c>
      <c r="H109" s="35" t="s">
        <v>929</v>
      </c>
      <c r="I109" s="35">
        <v>3</v>
      </c>
      <c r="J109" s="37">
        <v>43627</v>
      </c>
      <c r="L109" s="39"/>
      <c r="M109" s="40"/>
      <c r="N10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44723</v>
      </c>
      <c r="O109" s="154" t="str">
        <f ca="1">IF(T_données_générales[[#This Row],[Date limite de prochaine visite]]&lt;TODAY(),"OUI","NON")</f>
        <v>NON</v>
      </c>
      <c r="P109" s="154" t="str">
        <f ca="1">IF(AND(T_données_générales[[#This Row],[Date limite de prochaine visite]]&gt;=TODAY(),T_données_générales[[#This Row],[Date limite de prochaine visite]]&lt;TODAY()+15),"OUI","NON")</f>
        <v>NON</v>
      </c>
      <c r="Q109" s="154" t="str">
        <f ca="1">IF(T_données_générales[[#This Row],[Date limite de prochaine visite]]&gt;TODAY()+15,"OUI","NON")</f>
        <v>OUI</v>
      </c>
    </row>
    <row r="110" spans="1:17" ht="12.75" x14ac:dyDescent="0.35">
      <c r="A110" s="35">
        <v>1672</v>
      </c>
      <c r="B110" s="36" t="s">
        <v>500</v>
      </c>
      <c r="C110" s="36" t="s">
        <v>12</v>
      </c>
      <c r="D110" s="35" t="s">
        <v>27</v>
      </c>
      <c r="E110" s="37">
        <v>40917</v>
      </c>
      <c r="F110" s="38" t="s">
        <v>949</v>
      </c>
      <c r="G110" s="35" t="s">
        <v>927</v>
      </c>
      <c r="H110" s="35" t="s">
        <v>931</v>
      </c>
      <c r="I110" s="35">
        <v>5</v>
      </c>
      <c r="J110" s="37">
        <v>43504</v>
      </c>
      <c r="L110" s="39"/>
      <c r="M110" s="40"/>
      <c r="N11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45330</v>
      </c>
      <c r="O110" s="154" t="str">
        <f ca="1">IF(T_données_générales[[#This Row],[Date limite de prochaine visite]]&lt;TODAY(),"OUI","NON")</f>
        <v>NON</v>
      </c>
      <c r="P110" s="154" t="str">
        <f ca="1">IF(AND(T_données_générales[[#This Row],[Date limite de prochaine visite]]&gt;=TODAY(),T_données_générales[[#This Row],[Date limite de prochaine visite]]&lt;TODAY()+15),"OUI","NON")</f>
        <v>NON</v>
      </c>
      <c r="Q110" s="154" t="str">
        <f ca="1">IF(T_données_générales[[#This Row],[Date limite de prochaine visite]]&gt;TODAY()+15,"OUI","NON")</f>
        <v>OUI</v>
      </c>
    </row>
    <row r="111" spans="1:17" ht="12.75" x14ac:dyDescent="0.35">
      <c r="A111" s="35">
        <v>1372</v>
      </c>
      <c r="B111" s="36" t="s">
        <v>393</v>
      </c>
      <c r="C111" s="36" t="s">
        <v>838</v>
      </c>
      <c r="D111" s="35" t="s">
        <v>27</v>
      </c>
      <c r="E111" s="37">
        <v>32412</v>
      </c>
      <c r="F111" s="38" t="s">
        <v>956</v>
      </c>
      <c r="G111" s="35" t="s">
        <v>927</v>
      </c>
      <c r="H111" s="35" t="s">
        <v>929</v>
      </c>
      <c r="I111" s="35">
        <v>3</v>
      </c>
      <c r="J111" s="37">
        <v>43430</v>
      </c>
      <c r="L111" s="39"/>
      <c r="M111" s="40"/>
      <c r="N11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44526</v>
      </c>
      <c r="O111" s="154" t="str">
        <f ca="1">IF(T_données_générales[[#This Row],[Date limite de prochaine visite]]&lt;TODAY(),"OUI","NON")</f>
        <v>NON</v>
      </c>
      <c r="P111" s="154" t="str">
        <f ca="1">IF(AND(T_données_générales[[#This Row],[Date limite de prochaine visite]]&gt;=TODAY(),T_données_générales[[#This Row],[Date limite de prochaine visite]]&lt;TODAY()+15),"OUI","NON")</f>
        <v>NON</v>
      </c>
      <c r="Q111" s="154" t="str">
        <f ca="1">IF(T_données_générales[[#This Row],[Date limite de prochaine visite]]&gt;TODAY()+15,"OUI","NON")</f>
        <v>OUI</v>
      </c>
    </row>
    <row r="112" spans="1:17" ht="12.75" x14ac:dyDescent="0.35">
      <c r="A112" s="35">
        <v>1394</v>
      </c>
      <c r="B112" s="36" t="s">
        <v>74</v>
      </c>
      <c r="C112" s="36" t="s">
        <v>540</v>
      </c>
      <c r="D112" s="35" t="s">
        <v>28</v>
      </c>
      <c r="E112" s="37">
        <v>32881</v>
      </c>
      <c r="F112" s="38" t="s">
        <v>953</v>
      </c>
      <c r="G112" s="35" t="s">
        <v>927</v>
      </c>
      <c r="H112" s="35" t="s">
        <v>931</v>
      </c>
      <c r="I112" s="35">
        <v>5</v>
      </c>
      <c r="J112" s="37">
        <v>43864</v>
      </c>
      <c r="L112" s="39"/>
      <c r="M112" s="40"/>
      <c r="N11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112" s="154" t="str">
        <f ca="1">IF(T_données_générales[[#This Row],[Date limite de prochaine visite]]&lt;TODAY(),"OUI","NON")</f>
        <v>NON</v>
      </c>
      <c r="P112" s="154" t="str">
        <f ca="1">IF(AND(T_données_générales[[#This Row],[Date limite de prochaine visite]]&gt;=TODAY(),T_données_générales[[#This Row],[Date limite de prochaine visite]]&lt;TODAY()+15),"OUI","NON")</f>
        <v>NON</v>
      </c>
      <c r="Q112" s="154" t="str">
        <f ca="1">IF(T_données_générales[[#This Row],[Date limite de prochaine visite]]&gt;TODAY()+15,"OUI","NON")</f>
        <v>OUI</v>
      </c>
    </row>
    <row r="113" spans="1:17" ht="12.75" x14ac:dyDescent="0.35">
      <c r="A113" s="35">
        <v>1370</v>
      </c>
      <c r="B113" s="36" t="s">
        <v>272</v>
      </c>
      <c r="C113" s="36" t="s">
        <v>735</v>
      </c>
      <c r="D113" s="35" t="s">
        <v>27</v>
      </c>
      <c r="E113" s="37">
        <v>32405</v>
      </c>
      <c r="F113" s="38" t="s">
        <v>950</v>
      </c>
      <c r="G113" s="35" t="s">
        <v>927</v>
      </c>
      <c r="H113" s="35" t="s">
        <v>928</v>
      </c>
      <c r="I113" s="35">
        <v>4</v>
      </c>
      <c r="J113" s="37">
        <v>43500</v>
      </c>
      <c r="L113" s="39"/>
      <c r="M113" s="40"/>
      <c r="N11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44961</v>
      </c>
      <c r="O113" s="154" t="str">
        <f ca="1">IF(T_données_générales[[#This Row],[Date limite de prochaine visite]]&lt;TODAY(),"OUI","NON")</f>
        <v>NON</v>
      </c>
      <c r="P113" s="154" t="str">
        <f ca="1">IF(AND(T_données_générales[[#This Row],[Date limite de prochaine visite]]&gt;=TODAY(),T_données_générales[[#This Row],[Date limite de prochaine visite]]&lt;TODAY()+15),"OUI","NON")</f>
        <v>NON</v>
      </c>
      <c r="Q113" s="154" t="str">
        <f ca="1">IF(T_données_générales[[#This Row],[Date limite de prochaine visite]]&gt;TODAY()+15,"OUI","NON")</f>
        <v>OUI</v>
      </c>
    </row>
    <row r="114" spans="1:17" ht="12.75" x14ac:dyDescent="0.35">
      <c r="A114" s="35">
        <v>1636</v>
      </c>
      <c r="B114" s="36" t="s">
        <v>406</v>
      </c>
      <c r="C114" s="36" t="s">
        <v>845</v>
      </c>
      <c r="D114" s="35" t="s">
        <v>28</v>
      </c>
      <c r="E114" s="37">
        <v>39727</v>
      </c>
      <c r="F114" s="38" t="s">
        <v>951</v>
      </c>
      <c r="G114" s="35" t="s">
        <v>927</v>
      </c>
      <c r="H114" s="35" t="s">
        <v>931</v>
      </c>
      <c r="I114" s="35">
        <v>5</v>
      </c>
      <c r="J114" s="37">
        <v>43164</v>
      </c>
      <c r="L114" s="39"/>
      <c r="M114" s="40"/>
      <c r="N11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44990</v>
      </c>
      <c r="O114" s="154" t="str">
        <f ca="1">IF(T_données_générales[[#This Row],[Date limite de prochaine visite]]&lt;TODAY(),"OUI","NON")</f>
        <v>NON</v>
      </c>
      <c r="P114" s="154" t="str">
        <f ca="1">IF(AND(T_données_générales[[#This Row],[Date limite de prochaine visite]]&gt;=TODAY(),T_données_générales[[#This Row],[Date limite de prochaine visite]]&lt;TODAY()+15),"OUI","NON")</f>
        <v>NON</v>
      </c>
      <c r="Q114" s="154" t="str">
        <f ca="1">IF(T_données_générales[[#This Row],[Date limite de prochaine visite]]&gt;TODAY()+15,"OUI","NON")</f>
        <v>OUI</v>
      </c>
    </row>
    <row r="115" spans="1:17" ht="12.75" x14ac:dyDescent="0.35">
      <c r="A115" s="35">
        <v>1612</v>
      </c>
      <c r="B115" s="36" t="s">
        <v>156</v>
      </c>
      <c r="C115" s="36" t="s">
        <v>623</v>
      </c>
      <c r="D115" s="35" t="s">
        <v>28</v>
      </c>
      <c r="E115" s="37">
        <v>38871</v>
      </c>
      <c r="F115" s="38" t="s">
        <v>948</v>
      </c>
      <c r="G115" s="35" t="s">
        <v>922</v>
      </c>
      <c r="H115" s="35" t="s">
        <v>931</v>
      </c>
      <c r="I115" s="35">
        <v>5</v>
      </c>
      <c r="J115" s="37">
        <v>44440</v>
      </c>
      <c r="L115" s="39"/>
      <c r="M115" s="40"/>
      <c r="N11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46266</v>
      </c>
      <c r="O115" s="154" t="str">
        <f ca="1">IF(T_données_générales[[#This Row],[Date limite de prochaine visite]]&lt;TODAY(),"OUI","NON")</f>
        <v>NON</v>
      </c>
      <c r="P115" s="154" t="str">
        <f ca="1">IF(AND(T_données_générales[[#This Row],[Date limite de prochaine visite]]&gt;=TODAY(),T_données_générales[[#This Row],[Date limite de prochaine visite]]&lt;TODAY()+15),"OUI","NON")</f>
        <v>NON</v>
      </c>
      <c r="Q115" s="154" t="str">
        <f ca="1">IF(T_données_générales[[#This Row],[Date limite de prochaine visite]]&gt;TODAY()+15,"OUI","NON")</f>
        <v>OUI</v>
      </c>
    </row>
    <row r="116" spans="1:17" ht="12.75" x14ac:dyDescent="0.35">
      <c r="A116" s="35">
        <v>1513</v>
      </c>
      <c r="B116" s="36" t="s">
        <v>453</v>
      </c>
      <c r="C116" s="36" t="s">
        <v>876</v>
      </c>
      <c r="D116" s="35" t="s">
        <v>28</v>
      </c>
      <c r="E116" s="37">
        <v>36530</v>
      </c>
      <c r="F116" s="38" t="s">
        <v>956</v>
      </c>
      <c r="G116" s="35" t="s">
        <v>927</v>
      </c>
      <c r="H116" s="35" t="s">
        <v>928</v>
      </c>
      <c r="I116" s="35">
        <v>4</v>
      </c>
      <c r="J116" s="37">
        <v>44305</v>
      </c>
      <c r="L116" s="39"/>
      <c r="M116" s="40"/>
      <c r="N11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45766</v>
      </c>
      <c r="O116" s="154" t="str">
        <f ca="1">IF(T_données_générales[[#This Row],[Date limite de prochaine visite]]&lt;TODAY(),"OUI","NON")</f>
        <v>NON</v>
      </c>
      <c r="P116" s="154" t="str">
        <f ca="1">IF(AND(T_données_générales[[#This Row],[Date limite de prochaine visite]]&gt;=TODAY(),T_données_générales[[#This Row],[Date limite de prochaine visite]]&lt;TODAY()+15),"OUI","NON")</f>
        <v>NON</v>
      </c>
      <c r="Q116" s="154" t="str">
        <f ca="1">IF(T_données_générales[[#This Row],[Date limite de prochaine visite]]&gt;TODAY()+15,"OUI","NON")</f>
        <v>OUI</v>
      </c>
    </row>
    <row r="117" spans="1:17" ht="12.75" x14ac:dyDescent="0.35">
      <c r="A117" s="35">
        <v>1752</v>
      </c>
      <c r="B117" s="36" t="s">
        <v>361</v>
      </c>
      <c r="C117" s="36" t="s">
        <v>809</v>
      </c>
      <c r="D117" s="35" t="s">
        <v>27</v>
      </c>
      <c r="E117" s="37">
        <v>43710</v>
      </c>
      <c r="F117" s="38" t="s">
        <v>948</v>
      </c>
      <c r="G117" s="35" t="s">
        <v>923</v>
      </c>
      <c r="H117" s="35" t="s">
        <v>929</v>
      </c>
      <c r="I117" s="35">
        <v>3</v>
      </c>
      <c r="J117" s="37">
        <v>43745</v>
      </c>
      <c r="L117" s="39"/>
      <c r="M117" s="40"/>
      <c r="N11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44841</v>
      </c>
      <c r="O117" s="154" t="str">
        <f ca="1">IF(T_données_générales[[#This Row],[Date limite de prochaine visite]]&lt;TODAY(),"OUI","NON")</f>
        <v>NON</v>
      </c>
      <c r="P117" s="154" t="str">
        <f ca="1">IF(AND(T_données_générales[[#This Row],[Date limite de prochaine visite]]&gt;=TODAY(),T_données_générales[[#This Row],[Date limite de prochaine visite]]&lt;TODAY()+15),"OUI","NON")</f>
        <v>NON</v>
      </c>
      <c r="Q117" s="154" t="str">
        <f ca="1">IF(T_données_générales[[#This Row],[Date limite de prochaine visite]]&gt;TODAY()+15,"OUI","NON")</f>
        <v>OUI</v>
      </c>
    </row>
    <row r="118" spans="1:17" ht="12.75" x14ac:dyDescent="0.35">
      <c r="A118" s="35">
        <v>1381</v>
      </c>
      <c r="B118" s="36" t="s">
        <v>69</v>
      </c>
      <c r="C118" s="36" t="s">
        <v>537</v>
      </c>
      <c r="D118" s="35" t="s">
        <v>27</v>
      </c>
      <c r="E118" s="37">
        <v>32755</v>
      </c>
      <c r="F118" s="38" t="s">
        <v>953</v>
      </c>
      <c r="G118" s="35" t="s">
        <v>927</v>
      </c>
      <c r="H118" s="35" t="s">
        <v>931</v>
      </c>
      <c r="I118" s="35">
        <v>5</v>
      </c>
      <c r="J118" s="37">
        <v>43739</v>
      </c>
      <c r="L118" s="39" t="s">
        <v>935</v>
      </c>
      <c r="M118" s="40">
        <v>44321</v>
      </c>
      <c r="N11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44329</v>
      </c>
      <c r="O118" s="154" t="str">
        <f ca="1">IF(T_données_générales[[#This Row],[Date limite de prochaine visite]]&lt;TODAY(),"OUI","NON")</f>
        <v>OUI</v>
      </c>
      <c r="P118" s="154" t="str">
        <f ca="1">IF(AND(T_données_générales[[#This Row],[Date limite de prochaine visite]]&gt;=TODAY(),T_données_générales[[#This Row],[Date limite de prochaine visite]]&lt;TODAY()+15),"OUI","NON")</f>
        <v>NON</v>
      </c>
      <c r="Q118" s="154" t="str">
        <f ca="1">IF(T_données_générales[[#This Row],[Date limite de prochaine visite]]&gt;TODAY()+15,"OUI","NON")</f>
        <v>NON</v>
      </c>
    </row>
    <row r="119" spans="1:17" ht="12.75" x14ac:dyDescent="0.35">
      <c r="A119" s="35">
        <v>1632</v>
      </c>
      <c r="B119" s="36" t="s">
        <v>338</v>
      </c>
      <c r="C119" s="36" t="s">
        <v>601</v>
      </c>
      <c r="D119" s="35" t="s">
        <v>27</v>
      </c>
      <c r="E119" s="37">
        <v>39489</v>
      </c>
      <c r="F119" s="38" t="s">
        <v>948</v>
      </c>
      <c r="G119" s="35" t="s">
        <v>927</v>
      </c>
      <c r="H119" s="35" t="s">
        <v>931</v>
      </c>
      <c r="I119" s="35">
        <v>5</v>
      </c>
      <c r="J119" s="37">
        <v>43409</v>
      </c>
      <c r="L119" s="39"/>
      <c r="M119" s="40"/>
      <c r="N11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45235</v>
      </c>
      <c r="O119" s="154" t="str">
        <f ca="1">IF(T_données_générales[[#This Row],[Date limite de prochaine visite]]&lt;TODAY(),"OUI","NON")</f>
        <v>NON</v>
      </c>
      <c r="P119" s="154" t="str">
        <f ca="1">IF(AND(T_données_générales[[#This Row],[Date limite de prochaine visite]]&gt;=TODAY(),T_données_générales[[#This Row],[Date limite de prochaine visite]]&lt;TODAY()+15),"OUI","NON")</f>
        <v>NON</v>
      </c>
      <c r="Q119" s="154" t="str">
        <f ca="1">IF(T_données_générales[[#This Row],[Date limite de prochaine visite]]&gt;TODAY()+15,"OUI","NON")</f>
        <v>OUI</v>
      </c>
    </row>
    <row r="120" spans="1:17" ht="12.75" x14ac:dyDescent="0.35">
      <c r="A120" s="35">
        <v>1795</v>
      </c>
      <c r="B120" s="36" t="s">
        <v>518</v>
      </c>
      <c r="C120" s="36" t="s">
        <v>5</v>
      </c>
      <c r="D120" s="35" t="s">
        <v>27</v>
      </c>
      <c r="E120" s="37">
        <v>44204</v>
      </c>
      <c r="F120" s="38" t="s">
        <v>948</v>
      </c>
      <c r="G120" s="35" t="s">
        <v>927</v>
      </c>
      <c r="H120" s="35" t="s">
        <v>929</v>
      </c>
      <c r="I120" s="35">
        <v>3</v>
      </c>
      <c r="J120" s="37">
        <v>44179</v>
      </c>
      <c r="L120" s="39"/>
      <c r="M120" s="40"/>
      <c r="N12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45274</v>
      </c>
      <c r="O120" s="154" t="str">
        <f ca="1">IF(T_données_générales[[#This Row],[Date limite de prochaine visite]]&lt;TODAY(),"OUI","NON")</f>
        <v>NON</v>
      </c>
      <c r="P120" s="154" t="str">
        <f ca="1">IF(AND(T_données_générales[[#This Row],[Date limite de prochaine visite]]&gt;=TODAY(),T_données_générales[[#This Row],[Date limite de prochaine visite]]&lt;TODAY()+15),"OUI","NON")</f>
        <v>NON</v>
      </c>
      <c r="Q120" s="154" t="str">
        <f ca="1">IF(T_données_générales[[#This Row],[Date limite de prochaine visite]]&gt;TODAY()+15,"OUI","NON")</f>
        <v>OUI</v>
      </c>
    </row>
    <row r="121" spans="1:17" ht="12.75" x14ac:dyDescent="0.35">
      <c r="A121" s="35">
        <v>1771</v>
      </c>
      <c r="B121" s="36" t="s">
        <v>375</v>
      </c>
      <c r="C121" s="36" t="s">
        <v>820</v>
      </c>
      <c r="D121" s="35" t="s">
        <v>28</v>
      </c>
      <c r="E121" s="37">
        <v>44094</v>
      </c>
      <c r="F121" s="38" t="s">
        <v>957</v>
      </c>
      <c r="G121" s="35" t="s">
        <v>924</v>
      </c>
      <c r="H121" s="35" t="s">
        <v>929</v>
      </c>
      <c r="I121" s="35">
        <v>3</v>
      </c>
      <c r="J121" s="37">
        <v>44109</v>
      </c>
      <c r="L121" s="39"/>
      <c r="M121" s="40"/>
      <c r="N12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45204</v>
      </c>
      <c r="O121" s="154" t="str">
        <f ca="1">IF(T_données_générales[[#This Row],[Date limite de prochaine visite]]&lt;TODAY(),"OUI","NON")</f>
        <v>NON</v>
      </c>
      <c r="P121" s="154" t="str">
        <f ca="1">IF(AND(T_données_générales[[#This Row],[Date limite de prochaine visite]]&gt;=TODAY(),T_données_générales[[#This Row],[Date limite de prochaine visite]]&lt;TODAY()+15),"OUI","NON")</f>
        <v>NON</v>
      </c>
      <c r="Q121" s="154" t="str">
        <f ca="1">IF(T_données_générales[[#This Row],[Date limite de prochaine visite]]&gt;TODAY()+15,"OUI","NON")</f>
        <v>OUI</v>
      </c>
    </row>
    <row r="122" spans="1:17" ht="12.75" x14ac:dyDescent="0.35">
      <c r="A122" s="35">
        <v>1355</v>
      </c>
      <c r="B122" s="36" t="s">
        <v>117</v>
      </c>
      <c r="C122" s="36" t="s">
        <v>583</v>
      </c>
      <c r="D122" s="35" t="s">
        <v>27</v>
      </c>
      <c r="E122" s="37">
        <v>32391</v>
      </c>
      <c r="F122" s="38" t="s">
        <v>949</v>
      </c>
      <c r="G122" s="35" t="s">
        <v>924</v>
      </c>
      <c r="H122" s="35" t="s">
        <v>931</v>
      </c>
      <c r="I122" s="35">
        <v>5</v>
      </c>
      <c r="J122" s="37">
        <v>43402</v>
      </c>
      <c r="L122" s="39"/>
      <c r="M122" s="40"/>
      <c r="N12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45228</v>
      </c>
      <c r="O122" s="154" t="str">
        <f ca="1">IF(T_données_générales[[#This Row],[Date limite de prochaine visite]]&lt;TODAY(),"OUI","NON")</f>
        <v>NON</v>
      </c>
      <c r="P122" s="154" t="str">
        <f ca="1">IF(AND(T_données_générales[[#This Row],[Date limite de prochaine visite]]&gt;=TODAY(),T_données_générales[[#This Row],[Date limite de prochaine visite]]&lt;TODAY()+15),"OUI","NON")</f>
        <v>NON</v>
      </c>
      <c r="Q122" s="154" t="str">
        <f ca="1">IF(T_données_générales[[#This Row],[Date limite de prochaine visite]]&gt;TODAY()+15,"OUI","NON")</f>
        <v>OUI</v>
      </c>
    </row>
    <row r="123" spans="1:17" ht="12.75" x14ac:dyDescent="0.35">
      <c r="A123" s="35">
        <v>1348</v>
      </c>
      <c r="B123" s="36" t="s">
        <v>80</v>
      </c>
      <c r="C123" s="36" t="s">
        <v>546</v>
      </c>
      <c r="D123" s="35" t="s">
        <v>28</v>
      </c>
      <c r="E123" s="37">
        <v>31383</v>
      </c>
      <c r="F123" s="38" t="s">
        <v>955</v>
      </c>
      <c r="G123" s="35" t="s">
        <v>922</v>
      </c>
      <c r="H123" s="35" t="s">
        <v>931</v>
      </c>
      <c r="I123" s="35">
        <v>5</v>
      </c>
      <c r="J123" s="37">
        <v>42872</v>
      </c>
      <c r="L123" s="39"/>
      <c r="M123" s="40"/>
      <c r="N12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44698</v>
      </c>
      <c r="O123" s="154" t="str">
        <f ca="1">IF(T_données_générales[[#This Row],[Date limite de prochaine visite]]&lt;TODAY(),"OUI","NON")</f>
        <v>NON</v>
      </c>
      <c r="P123" s="154" t="str">
        <f ca="1">IF(AND(T_données_générales[[#This Row],[Date limite de prochaine visite]]&gt;=TODAY(),T_données_générales[[#This Row],[Date limite de prochaine visite]]&lt;TODAY()+15),"OUI","NON")</f>
        <v>NON</v>
      </c>
      <c r="Q123" s="154" t="str">
        <f ca="1">IF(T_données_générales[[#This Row],[Date limite de prochaine visite]]&gt;TODAY()+15,"OUI","NON")</f>
        <v>OUI</v>
      </c>
    </row>
    <row r="124" spans="1:17" ht="12.75" x14ac:dyDescent="0.35">
      <c r="A124" s="35">
        <v>1433</v>
      </c>
      <c r="B124" s="36" t="s">
        <v>307</v>
      </c>
      <c r="C124" s="36" t="s">
        <v>605</v>
      </c>
      <c r="D124" s="35" t="s">
        <v>27</v>
      </c>
      <c r="E124" s="37">
        <v>34432</v>
      </c>
      <c r="F124" s="38" t="s">
        <v>957</v>
      </c>
      <c r="G124" s="35" t="s">
        <v>924</v>
      </c>
      <c r="H124" s="35" t="s">
        <v>931</v>
      </c>
      <c r="I124" s="35">
        <v>5</v>
      </c>
      <c r="J124" s="37">
        <v>43248</v>
      </c>
      <c r="L124" s="39"/>
      <c r="M124" s="40"/>
      <c r="N12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45074</v>
      </c>
      <c r="O124" s="154" t="str">
        <f ca="1">IF(T_données_générales[[#This Row],[Date limite de prochaine visite]]&lt;TODAY(),"OUI","NON")</f>
        <v>NON</v>
      </c>
      <c r="P124" s="154" t="str">
        <f ca="1">IF(AND(T_données_générales[[#This Row],[Date limite de prochaine visite]]&gt;=TODAY(),T_données_générales[[#This Row],[Date limite de prochaine visite]]&lt;TODAY()+15),"OUI","NON")</f>
        <v>NON</v>
      </c>
      <c r="Q124" s="154" t="str">
        <f ca="1">IF(T_données_générales[[#This Row],[Date limite de prochaine visite]]&gt;TODAY()+15,"OUI","NON")</f>
        <v>OUI</v>
      </c>
    </row>
    <row r="125" spans="1:17" ht="12.75" x14ac:dyDescent="0.35">
      <c r="A125" s="35">
        <v>1436</v>
      </c>
      <c r="B125" s="36" t="s">
        <v>224</v>
      </c>
      <c r="C125" s="36" t="s">
        <v>689</v>
      </c>
      <c r="D125" s="35" t="s">
        <v>27</v>
      </c>
      <c r="E125" s="37">
        <v>34435</v>
      </c>
      <c r="F125" s="38" t="s">
        <v>953</v>
      </c>
      <c r="G125" s="35" t="s">
        <v>922</v>
      </c>
      <c r="H125" s="35" t="s">
        <v>931</v>
      </c>
      <c r="I125" s="35">
        <v>5</v>
      </c>
      <c r="J125" s="37">
        <v>43591</v>
      </c>
      <c r="L125" s="39"/>
      <c r="M125" s="40"/>
      <c r="N12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45418</v>
      </c>
      <c r="O125" s="154" t="str">
        <f ca="1">IF(T_données_générales[[#This Row],[Date limite de prochaine visite]]&lt;TODAY(),"OUI","NON")</f>
        <v>NON</v>
      </c>
      <c r="P125" s="154" t="str">
        <f ca="1">IF(AND(T_données_générales[[#This Row],[Date limite de prochaine visite]]&gt;=TODAY(),T_données_générales[[#This Row],[Date limite de prochaine visite]]&lt;TODAY()+15),"OUI","NON")</f>
        <v>NON</v>
      </c>
      <c r="Q125" s="154" t="str">
        <f ca="1">IF(T_données_générales[[#This Row],[Date limite de prochaine visite]]&gt;TODAY()+15,"OUI","NON")</f>
        <v>OUI</v>
      </c>
    </row>
    <row r="126" spans="1:17" ht="12.75" x14ac:dyDescent="0.35">
      <c r="A126" s="35">
        <v>1786</v>
      </c>
      <c r="B126" s="36" t="s">
        <v>247</v>
      </c>
      <c r="C126" s="36" t="s">
        <v>711</v>
      </c>
      <c r="D126" s="35" t="s">
        <v>27</v>
      </c>
      <c r="E126" s="37">
        <v>44095</v>
      </c>
      <c r="F126" s="38" t="s">
        <v>955</v>
      </c>
      <c r="G126" s="35" t="s">
        <v>927</v>
      </c>
      <c r="H126" s="35" t="s">
        <v>929</v>
      </c>
      <c r="I126" s="35">
        <v>3</v>
      </c>
      <c r="J126" s="40">
        <v>44067</v>
      </c>
      <c r="K126" s="40"/>
      <c r="L126" s="39"/>
      <c r="M126" s="40"/>
      <c r="N12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45162</v>
      </c>
      <c r="O126" s="154" t="str">
        <f ca="1">IF(T_données_générales[[#This Row],[Date limite de prochaine visite]]&lt;TODAY(),"OUI","NON")</f>
        <v>NON</v>
      </c>
      <c r="P126" s="154" t="str">
        <f ca="1">IF(AND(T_données_générales[[#This Row],[Date limite de prochaine visite]]&gt;=TODAY(),T_données_générales[[#This Row],[Date limite de prochaine visite]]&lt;TODAY()+15),"OUI","NON")</f>
        <v>NON</v>
      </c>
      <c r="Q126" s="154" t="str">
        <f ca="1">IF(T_données_générales[[#This Row],[Date limite de prochaine visite]]&gt;TODAY()+15,"OUI","NON")</f>
        <v>OUI</v>
      </c>
    </row>
    <row r="127" spans="1:17" ht="12.75" x14ac:dyDescent="0.35">
      <c r="A127" s="35">
        <v>1641</v>
      </c>
      <c r="B127" s="36" t="s">
        <v>376</v>
      </c>
      <c r="C127" s="36" t="s">
        <v>821</v>
      </c>
      <c r="D127" s="35" t="s">
        <v>27</v>
      </c>
      <c r="E127" s="37">
        <v>39727</v>
      </c>
      <c r="F127" s="38" t="s">
        <v>957</v>
      </c>
      <c r="G127" s="35" t="s">
        <v>924</v>
      </c>
      <c r="H127" s="35" t="s">
        <v>929</v>
      </c>
      <c r="I127" s="35">
        <v>3</v>
      </c>
      <c r="J127" s="37">
        <v>43409</v>
      </c>
      <c r="L127" s="39"/>
      <c r="M127" s="40"/>
      <c r="N12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44505</v>
      </c>
      <c r="O127" s="154" t="str">
        <f ca="1">IF(T_données_générales[[#This Row],[Date limite de prochaine visite]]&lt;TODAY(),"OUI","NON")</f>
        <v>NON</v>
      </c>
      <c r="P127" s="154" t="str">
        <f ca="1">IF(AND(T_données_générales[[#This Row],[Date limite de prochaine visite]]&gt;=TODAY(),T_données_générales[[#This Row],[Date limite de prochaine visite]]&lt;TODAY()+15),"OUI","NON")</f>
        <v>NON</v>
      </c>
      <c r="Q127" s="154" t="str">
        <f ca="1">IF(T_données_générales[[#This Row],[Date limite de prochaine visite]]&gt;TODAY()+15,"OUI","NON")</f>
        <v>OUI</v>
      </c>
    </row>
    <row r="128" spans="1:17" ht="12.75" x14ac:dyDescent="0.35">
      <c r="A128" s="35">
        <v>1758</v>
      </c>
      <c r="B128" s="36" t="s">
        <v>398</v>
      </c>
      <c r="C128" s="36" t="s">
        <v>841</v>
      </c>
      <c r="D128" s="35" t="s">
        <v>28</v>
      </c>
      <c r="E128" s="37">
        <v>43864</v>
      </c>
      <c r="F128" s="38" t="s">
        <v>957</v>
      </c>
      <c r="G128" s="35" t="s">
        <v>927</v>
      </c>
      <c r="H128" s="35" t="s">
        <v>931</v>
      </c>
      <c r="I128" s="35">
        <v>5</v>
      </c>
      <c r="J128" s="37">
        <v>43892</v>
      </c>
      <c r="L128" s="39"/>
      <c r="M128" s="40"/>
      <c r="N12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45718</v>
      </c>
      <c r="O128" s="154" t="str">
        <f ca="1">IF(T_données_générales[[#This Row],[Date limite de prochaine visite]]&lt;TODAY(),"OUI","NON")</f>
        <v>NON</v>
      </c>
      <c r="P128" s="154" t="str">
        <f ca="1">IF(AND(T_données_générales[[#This Row],[Date limite de prochaine visite]]&gt;=TODAY(),T_données_générales[[#This Row],[Date limite de prochaine visite]]&lt;TODAY()+15),"OUI","NON")</f>
        <v>NON</v>
      </c>
      <c r="Q128" s="154" t="str">
        <f ca="1">IF(T_données_générales[[#This Row],[Date limite de prochaine visite]]&gt;TODAY()+15,"OUI","NON")</f>
        <v>OUI</v>
      </c>
    </row>
    <row r="129" spans="1:17" ht="12.75" x14ac:dyDescent="0.35">
      <c r="A129" s="35">
        <v>1769</v>
      </c>
      <c r="B129" s="36" t="s">
        <v>398</v>
      </c>
      <c r="C129" s="36" t="s">
        <v>842</v>
      </c>
      <c r="D129" s="35" t="s">
        <v>28</v>
      </c>
      <c r="E129" s="37">
        <v>43934</v>
      </c>
      <c r="F129" s="38" t="s">
        <v>957</v>
      </c>
      <c r="G129" s="35" t="s">
        <v>923</v>
      </c>
      <c r="H129" s="35" t="s">
        <v>931</v>
      </c>
      <c r="I129" s="35">
        <v>5</v>
      </c>
      <c r="J129" s="37">
        <v>42128</v>
      </c>
      <c r="K129" s="37">
        <v>44165</v>
      </c>
      <c r="L129" s="39"/>
      <c r="M129" s="40"/>
      <c r="N12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44165</v>
      </c>
      <c r="O129" s="154" t="str">
        <f ca="1">IF(T_données_générales[[#This Row],[Date limite de prochaine visite]]&lt;TODAY(),"OUI","NON")</f>
        <v>OUI</v>
      </c>
      <c r="P129" s="154" t="str">
        <f ca="1">IF(AND(T_données_générales[[#This Row],[Date limite de prochaine visite]]&gt;=TODAY(),T_données_générales[[#This Row],[Date limite de prochaine visite]]&lt;TODAY()+15),"OUI","NON")</f>
        <v>NON</v>
      </c>
      <c r="Q129" s="154" t="str">
        <f ca="1">IF(T_données_générales[[#This Row],[Date limite de prochaine visite]]&gt;TODAY()+15,"OUI","NON")</f>
        <v>NON</v>
      </c>
    </row>
    <row r="130" spans="1:17" ht="12.75" x14ac:dyDescent="0.35">
      <c r="A130" s="35">
        <v>1408</v>
      </c>
      <c r="B130" s="36" t="s">
        <v>242</v>
      </c>
      <c r="C130" s="36" t="s">
        <v>706</v>
      </c>
      <c r="D130" s="35" t="s">
        <v>28</v>
      </c>
      <c r="E130" s="37">
        <v>32881</v>
      </c>
      <c r="F130" s="38" t="s">
        <v>957</v>
      </c>
      <c r="G130" s="35" t="s">
        <v>927</v>
      </c>
      <c r="H130" s="35" t="s">
        <v>929</v>
      </c>
      <c r="I130" s="35">
        <v>3</v>
      </c>
      <c r="J130" s="37">
        <v>43836</v>
      </c>
      <c r="L130" s="39"/>
      <c r="M130" s="40"/>
      <c r="N13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44932</v>
      </c>
      <c r="O130" s="154" t="str">
        <f ca="1">IF(T_données_générales[[#This Row],[Date limite de prochaine visite]]&lt;TODAY(),"OUI","NON")</f>
        <v>NON</v>
      </c>
      <c r="P130" s="154" t="str">
        <f ca="1">IF(AND(T_données_générales[[#This Row],[Date limite de prochaine visite]]&gt;=TODAY(),T_données_générales[[#This Row],[Date limite de prochaine visite]]&lt;TODAY()+15),"OUI","NON")</f>
        <v>NON</v>
      </c>
      <c r="Q130" s="154" t="str">
        <f ca="1">IF(T_données_générales[[#This Row],[Date limite de prochaine visite]]&gt;TODAY()+15,"OUI","NON")</f>
        <v>OUI</v>
      </c>
    </row>
    <row r="131" spans="1:17" ht="12.75" x14ac:dyDescent="0.35">
      <c r="A131" s="35">
        <v>1684</v>
      </c>
      <c r="B131" s="36" t="s">
        <v>350</v>
      </c>
      <c r="C131" s="36" t="s">
        <v>799</v>
      </c>
      <c r="D131" s="35" t="s">
        <v>27</v>
      </c>
      <c r="E131" s="37">
        <v>40917</v>
      </c>
      <c r="F131" s="38" t="s">
        <v>953</v>
      </c>
      <c r="G131" s="35" t="s">
        <v>927</v>
      </c>
      <c r="H131" s="35" t="s">
        <v>929</v>
      </c>
      <c r="I131" s="35">
        <v>3</v>
      </c>
      <c r="J131" s="37">
        <v>44182</v>
      </c>
      <c r="L131" s="39"/>
      <c r="M131" s="40"/>
      <c r="N13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45277</v>
      </c>
      <c r="O131" s="154" t="str">
        <f ca="1">IF(T_données_générales[[#This Row],[Date limite de prochaine visite]]&lt;TODAY(),"OUI","NON")</f>
        <v>NON</v>
      </c>
      <c r="P131" s="154" t="str">
        <f ca="1">IF(AND(T_données_générales[[#This Row],[Date limite de prochaine visite]]&gt;=TODAY(),T_données_générales[[#This Row],[Date limite de prochaine visite]]&lt;TODAY()+15),"OUI","NON")</f>
        <v>NON</v>
      </c>
      <c r="Q131" s="154" t="str">
        <f ca="1">IF(T_données_générales[[#This Row],[Date limite de prochaine visite]]&gt;TODAY()+15,"OUI","NON")</f>
        <v>OUI</v>
      </c>
    </row>
    <row r="132" spans="1:17" ht="12.75" x14ac:dyDescent="0.35">
      <c r="A132" s="35">
        <v>1537</v>
      </c>
      <c r="B132" s="36" t="s">
        <v>83</v>
      </c>
      <c r="C132" s="36" t="s">
        <v>549</v>
      </c>
      <c r="D132" s="35" t="s">
        <v>28</v>
      </c>
      <c r="E132" s="37">
        <v>37263</v>
      </c>
      <c r="F132" s="38" t="s">
        <v>947</v>
      </c>
      <c r="G132" s="35" t="s">
        <v>922</v>
      </c>
      <c r="H132" s="35" t="s">
        <v>931</v>
      </c>
      <c r="I132" s="35">
        <v>5</v>
      </c>
      <c r="J132" s="37">
        <v>42710</v>
      </c>
      <c r="L132" s="39"/>
      <c r="M132" s="40"/>
      <c r="N13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44536</v>
      </c>
      <c r="O132" s="154" t="str">
        <f ca="1">IF(T_données_générales[[#This Row],[Date limite de prochaine visite]]&lt;TODAY(),"OUI","NON")</f>
        <v>NON</v>
      </c>
      <c r="P132" s="154" t="str">
        <f ca="1">IF(AND(T_données_générales[[#This Row],[Date limite de prochaine visite]]&gt;=TODAY(),T_données_générales[[#This Row],[Date limite de prochaine visite]]&lt;TODAY()+15),"OUI","NON")</f>
        <v>NON</v>
      </c>
      <c r="Q132" s="154" t="str">
        <f ca="1">IF(T_données_générales[[#This Row],[Date limite de prochaine visite]]&gt;TODAY()+15,"OUI","NON")</f>
        <v>OUI</v>
      </c>
    </row>
    <row r="133" spans="1:17" ht="12.75" x14ac:dyDescent="0.35">
      <c r="A133" s="35">
        <v>1477</v>
      </c>
      <c r="B133" s="36" t="s">
        <v>461</v>
      </c>
      <c r="C133" s="36" t="s">
        <v>882</v>
      </c>
      <c r="D133" s="35" t="s">
        <v>28</v>
      </c>
      <c r="E133" s="37">
        <v>35799</v>
      </c>
      <c r="F133" s="38" t="s">
        <v>956</v>
      </c>
      <c r="G133" s="35" t="s">
        <v>924</v>
      </c>
      <c r="H133" s="35" t="s">
        <v>928</v>
      </c>
      <c r="I133" s="35">
        <v>4</v>
      </c>
      <c r="J133" s="37">
        <v>44131</v>
      </c>
      <c r="L133" s="39"/>
      <c r="M133" s="40"/>
      <c r="N13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45592</v>
      </c>
      <c r="O133" s="154" t="str">
        <f ca="1">IF(T_données_générales[[#This Row],[Date limite de prochaine visite]]&lt;TODAY(),"OUI","NON")</f>
        <v>NON</v>
      </c>
      <c r="P133" s="154" t="str">
        <f ca="1">IF(AND(T_données_générales[[#This Row],[Date limite de prochaine visite]]&gt;=TODAY(),T_données_générales[[#This Row],[Date limite de prochaine visite]]&lt;TODAY()+15),"OUI","NON")</f>
        <v>NON</v>
      </c>
      <c r="Q133" s="154" t="str">
        <f ca="1">IF(T_données_générales[[#This Row],[Date limite de prochaine visite]]&gt;TODAY()+15,"OUI","NON")</f>
        <v>OUI</v>
      </c>
    </row>
    <row r="134" spans="1:17" ht="12.75" x14ac:dyDescent="0.35">
      <c r="A134" s="35">
        <v>1776</v>
      </c>
      <c r="B134" s="36" t="s">
        <v>206</v>
      </c>
      <c r="C134" s="36" t="s">
        <v>671</v>
      </c>
      <c r="D134" s="35" t="s">
        <v>27</v>
      </c>
      <c r="E134" s="37">
        <v>44095</v>
      </c>
      <c r="F134" s="38" t="s">
        <v>957</v>
      </c>
      <c r="G134" s="35" t="s">
        <v>923</v>
      </c>
      <c r="H134" s="35" t="s">
        <v>929</v>
      </c>
      <c r="I134" s="35">
        <v>3</v>
      </c>
      <c r="J134" s="37">
        <v>44035</v>
      </c>
      <c r="L134" s="39"/>
      <c r="M134" s="40"/>
      <c r="N13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45130</v>
      </c>
      <c r="O134" s="154" t="str">
        <f ca="1">IF(T_données_générales[[#This Row],[Date limite de prochaine visite]]&lt;TODAY(),"OUI","NON")</f>
        <v>NON</v>
      </c>
      <c r="P134" s="154" t="str">
        <f ca="1">IF(AND(T_données_générales[[#This Row],[Date limite de prochaine visite]]&gt;=TODAY(),T_données_générales[[#This Row],[Date limite de prochaine visite]]&lt;TODAY()+15),"OUI","NON")</f>
        <v>NON</v>
      </c>
      <c r="Q134" s="154" t="str">
        <f ca="1">IF(T_données_générales[[#This Row],[Date limite de prochaine visite]]&gt;TODAY()+15,"OUI","NON")</f>
        <v>OUI</v>
      </c>
    </row>
    <row r="135" spans="1:17" ht="12.75" x14ac:dyDescent="0.35">
      <c r="A135" s="35">
        <v>1442</v>
      </c>
      <c r="B135" s="36" t="s">
        <v>138</v>
      </c>
      <c r="C135" s="36" t="s">
        <v>604</v>
      </c>
      <c r="D135" s="35" t="s">
        <v>28</v>
      </c>
      <c r="E135" s="37">
        <v>34442</v>
      </c>
      <c r="F135" s="38" t="s">
        <v>956</v>
      </c>
      <c r="G135" s="35" t="s">
        <v>927</v>
      </c>
      <c r="H135" s="35" t="s">
        <v>928</v>
      </c>
      <c r="I135" s="35">
        <v>4</v>
      </c>
      <c r="J135" s="37">
        <v>43564</v>
      </c>
      <c r="L135" s="39"/>
      <c r="M135" s="40"/>
      <c r="N13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45025</v>
      </c>
      <c r="O135" s="154" t="str">
        <f ca="1">IF(T_données_générales[[#This Row],[Date limite de prochaine visite]]&lt;TODAY(),"OUI","NON")</f>
        <v>NON</v>
      </c>
      <c r="P135" s="154" t="str">
        <f ca="1">IF(AND(T_données_générales[[#This Row],[Date limite de prochaine visite]]&gt;=TODAY(),T_données_générales[[#This Row],[Date limite de prochaine visite]]&lt;TODAY()+15),"OUI","NON")</f>
        <v>NON</v>
      </c>
      <c r="Q135" s="154" t="str">
        <f ca="1">IF(T_données_générales[[#This Row],[Date limite de prochaine visite]]&gt;TODAY()+15,"OUI","NON")</f>
        <v>OUI</v>
      </c>
    </row>
    <row r="136" spans="1:17" ht="12.75" x14ac:dyDescent="0.35">
      <c r="A136" s="35">
        <v>1380</v>
      </c>
      <c r="B136" s="36" t="s">
        <v>60</v>
      </c>
      <c r="C136" s="36" t="s">
        <v>37</v>
      </c>
      <c r="D136" s="35" t="s">
        <v>27</v>
      </c>
      <c r="E136" s="37">
        <v>32755</v>
      </c>
      <c r="F136" s="38" t="s">
        <v>951</v>
      </c>
      <c r="G136" s="35" t="s">
        <v>924</v>
      </c>
      <c r="H136" s="35" t="s">
        <v>929</v>
      </c>
      <c r="I136" s="35">
        <v>3</v>
      </c>
      <c r="J136" s="37">
        <v>43739</v>
      </c>
      <c r="L136" s="39" t="s">
        <v>942</v>
      </c>
      <c r="M136" s="40">
        <v>44319</v>
      </c>
      <c r="N13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136" s="154" t="str">
        <f ca="1">IF(T_données_générales[[#This Row],[Date limite de prochaine visite]]&lt;TODAY(),"OUI","NON")</f>
        <v>OUI</v>
      </c>
      <c r="P136" s="154" t="str">
        <f ca="1">IF(AND(T_données_générales[[#This Row],[Date limite de prochaine visite]]&gt;=TODAY(),T_données_générales[[#This Row],[Date limite de prochaine visite]]&lt;TODAY()+15),"OUI","NON")</f>
        <v>NON</v>
      </c>
      <c r="Q136" s="154" t="str">
        <f ca="1">IF(T_données_générales[[#This Row],[Date limite de prochaine visite]]&gt;TODAY()+15,"OUI","NON")</f>
        <v>NON</v>
      </c>
    </row>
    <row r="137" spans="1:17" ht="12.75" x14ac:dyDescent="0.35">
      <c r="A137" s="35">
        <v>1665</v>
      </c>
      <c r="B137" s="36" t="s">
        <v>274</v>
      </c>
      <c r="C137" s="36" t="s">
        <v>737</v>
      </c>
      <c r="D137" s="35" t="s">
        <v>27</v>
      </c>
      <c r="E137" s="37">
        <v>40882</v>
      </c>
      <c r="F137" s="38" t="s">
        <v>956</v>
      </c>
      <c r="G137" s="35" t="s">
        <v>922</v>
      </c>
      <c r="H137" s="35" t="s">
        <v>931</v>
      </c>
      <c r="I137" s="35">
        <v>5</v>
      </c>
      <c r="J137" s="37">
        <v>42716</v>
      </c>
      <c r="L137" s="39"/>
      <c r="M137" s="40"/>
      <c r="N13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44542</v>
      </c>
      <c r="O137" s="154" t="str">
        <f ca="1">IF(T_données_générales[[#This Row],[Date limite de prochaine visite]]&lt;TODAY(),"OUI","NON")</f>
        <v>NON</v>
      </c>
      <c r="P137" s="154" t="str">
        <f ca="1">IF(AND(T_données_générales[[#This Row],[Date limite de prochaine visite]]&gt;=TODAY(),T_données_générales[[#This Row],[Date limite de prochaine visite]]&lt;TODAY()+15),"OUI","NON")</f>
        <v>NON</v>
      </c>
      <c r="Q137" s="154" t="str">
        <f ca="1">IF(T_données_générales[[#This Row],[Date limite de prochaine visite]]&gt;TODAY()+15,"OUI","NON")</f>
        <v>OUI</v>
      </c>
    </row>
    <row r="138" spans="1:17" ht="12.75" x14ac:dyDescent="0.35">
      <c r="A138" s="35">
        <v>1512</v>
      </c>
      <c r="B138" s="36" t="s">
        <v>169</v>
      </c>
      <c r="C138" s="36" t="s">
        <v>636</v>
      </c>
      <c r="D138" s="35" t="s">
        <v>28</v>
      </c>
      <c r="E138" s="37">
        <v>36530</v>
      </c>
      <c r="F138" s="38" t="s">
        <v>953</v>
      </c>
      <c r="G138" s="35" t="s">
        <v>927</v>
      </c>
      <c r="H138" s="35" t="s">
        <v>931</v>
      </c>
      <c r="I138" s="35">
        <v>5</v>
      </c>
      <c r="J138" s="37">
        <v>43836</v>
      </c>
      <c r="L138" s="39" t="s">
        <v>942</v>
      </c>
      <c r="M138" s="40">
        <v>44319</v>
      </c>
      <c r="N13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138" s="154" t="str">
        <f ca="1">IF(T_données_générales[[#This Row],[Date limite de prochaine visite]]&lt;TODAY(),"OUI","NON")</f>
        <v>OUI</v>
      </c>
      <c r="P138" s="154" t="str">
        <f ca="1">IF(AND(T_données_générales[[#This Row],[Date limite de prochaine visite]]&gt;=TODAY(),T_données_générales[[#This Row],[Date limite de prochaine visite]]&lt;TODAY()+15),"OUI","NON")</f>
        <v>NON</v>
      </c>
      <c r="Q138" s="154" t="str">
        <f ca="1">IF(T_données_générales[[#This Row],[Date limite de prochaine visite]]&gt;TODAY()+15,"OUI","NON")</f>
        <v>NON</v>
      </c>
    </row>
    <row r="139" spans="1:17" ht="12.75" x14ac:dyDescent="0.35">
      <c r="A139" s="35">
        <v>1365</v>
      </c>
      <c r="B139" s="36" t="s">
        <v>265</v>
      </c>
      <c r="C139" s="36" t="s">
        <v>729</v>
      </c>
      <c r="D139" s="35" t="s">
        <v>27</v>
      </c>
      <c r="E139" s="37">
        <v>32405</v>
      </c>
      <c r="F139" s="38" t="s">
        <v>954</v>
      </c>
      <c r="G139" s="35" t="s">
        <v>927</v>
      </c>
      <c r="H139" s="35" t="s">
        <v>931</v>
      </c>
      <c r="I139" s="35">
        <v>5</v>
      </c>
      <c r="J139" s="37">
        <v>43132</v>
      </c>
      <c r="L139" s="39" t="s">
        <v>935</v>
      </c>
      <c r="M139" s="40">
        <v>44256</v>
      </c>
      <c r="N13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44264</v>
      </c>
      <c r="O139" s="154" t="str">
        <f ca="1">IF(T_données_générales[[#This Row],[Date limite de prochaine visite]]&lt;TODAY(),"OUI","NON")</f>
        <v>OUI</v>
      </c>
      <c r="P139" s="154" t="str">
        <f ca="1">IF(AND(T_données_générales[[#This Row],[Date limite de prochaine visite]]&gt;=TODAY(),T_données_générales[[#This Row],[Date limite de prochaine visite]]&lt;TODAY()+15),"OUI","NON")</f>
        <v>NON</v>
      </c>
      <c r="Q139" s="154" t="str">
        <f ca="1">IF(T_données_générales[[#This Row],[Date limite de prochaine visite]]&gt;TODAY()+15,"OUI","NON")</f>
        <v>NON</v>
      </c>
    </row>
    <row r="140" spans="1:17" ht="12.75" x14ac:dyDescent="0.35">
      <c r="A140" s="35">
        <v>1552</v>
      </c>
      <c r="B140" s="36" t="s">
        <v>186</v>
      </c>
      <c r="C140" s="36" t="s">
        <v>38</v>
      </c>
      <c r="D140" s="35" t="s">
        <v>27</v>
      </c>
      <c r="E140" s="37">
        <v>37445</v>
      </c>
      <c r="F140" s="38" t="s">
        <v>955</v>
      </c>
      <c r="G140" s="35" t="s">
        <v>922</v>
      </c>
      <c r="H140" s="35" t="s">
        <v>931</v>
      </c>
      <c r="I140" s="35">
        <v>5</v>
      </c>
      <c r="J140" s="37">
        <v>42528</v>
      </c>
      <c r="L140" s="39"/>
      <c r="M140" s="40"/>
      <c r="N14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44354</v>
      </c>
      <c r="O140" s="154" t="str">
        <f ca="1">IF(T_données_générales[[#This Row],[Date limite de prochaine visite]]&lt;TODAY(),"OUI","NON")</f>
        <v>NON</v>
      </c>
      <c r="P140" s="154" t="str">
        <f ca="1">IF(AND(T_données_générales[[#This Row],[Date limite de prochaine visite]]&gt;=TODAY(),T_données_générales[[#This Row],[Date limite de prochaine visite]]&lt;TODAY()+15),"OUI","NON")</f>
        <v>OUI</v>
      </c>
      <c r="Q140" s="154" t="str">
        <f ca="1">IF(T_données_générales[[#This Row],[Date limite de prochaine visite]]&gt;TODAY()+15,"OUI","NON")</f>
        <v>NON</v>
      </c>
    </row>
    <row r="141" spans="1:17" ht="12.75" x14ac:dyDescent="0.35">
      <c r="A141" s="35">
        <v>1597</v>
      </c>
      <c r="B141" s="36" t="s">
        <v>252</v>
      </c>
      <c r="C141" s="36" t="s">
        <v>716</v>
      </c>
      <c r="D141" s="35" t="s">
        <v>28</v>
      </c>
      <c r="E141" s="37">
        <v>37998</v>
      </c>
      <c r="F141" s="38" t="s">
        <v>955</v>
      </c>
      <c r="G141" s="35" t="s">
        <v>927</v>
      </c>
      <c r="H141" s="35" t="s">
        <v>929</v>
      </c>
      <c r="I141" s="35">
        <v>3</v>
      </c>
      <c r="J141" s="37">
        <v>44180</v>
      </c>
      <c r="L141" s="39"/>
      <c r="M141" s="40"/>
      <c r="N14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45275</v>
      </c>
      <c r="O141" s="154" t="str">
        <f ca="1">IF(T_données_générales[[#This Row],[Date limite de prochaine visite]]&lt;TODAY(),"OUI","NON")</f>
        <v>NON</v>
      </c>
      <c r="P141" s="154" t="str">
        <f ca="1">IF(AND(T_données_générales[[#This Row],[Date limite de prochaine visite]]&gt;=TODAY(),T_données_générales[[#This Row],[Date limite de prochaine visite]]&lt;TODAY()+15),"OUI","NON")</f>
        <v>NON</v>
      </c>
      <c r="Q141" s="154" t="str">
        <f ca="1">IF(T_données_générales[[#This Row],[Date limite de prochaine visite]]&gt;TODAY()+15,"OUI","NON")</f>
        <v>OUI</v>
      </c>
    </row>
    <row r="142" spans="1:17" ht="12.75" x14ac:dyDescent="0.35">
      <c r="A142" s="35">
        <v>1556</v>
      </c>
      <c r="B142" s="36" t="s">
        <v>493</v>
      </c>
      <c r="C142" s="36" t="s">
        <v>759</v>
      </c>
      <c r="D142" s="35" t="s">
        <v>27</v>
      </c>
      <c r="E142" s="37">
        <v>37627</v>
      </c>
      <c r="F142" s="38" t="s">
        <v>954</v>
      </c>
      <c r="G142" s="35" t="s">
        <v>924</v>
      </c>
      <c r="H142" s="35" t="s">
        <v>931</v>
      </c>
      <c r="I142" s="35">
        <v>5</v>
      </c>
      <c r="J142" s="37">
        <v>43150</v>
      </c>
      <c r="L142" s="39"/>
      <c r="M142" s="40"/>
      <c r="N14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142" s="154" t="str">
        <f ca="1">IF(T_données_générales[[#This Row],[Date limite de prochaine visite]]&lt;TODAY(),"OUI","NON")</f>
        <v>NON</v>
      </c>
      <c r="P142" s="154" t="str">
        <f ca="1">IF(AND(T_données_générales[[#This Row],[Date limite de prochaine visite]]&gt;=TODAY(),T_données_générales[[#This Row],[Date limite de prochaine visite]]&lt;TODAY()+15),"OUI","NON")</f>
        <v>NON</v>
      </c>
      <c r="Q142" s="154" t="str">
        <f ca="1">IF(T_données_générales[[#This Row],[Date limite de prochaine visite]]&gt;TODAY()+15,"OUI","NON")</f>
        <v>OUI</v>
      </c>
    </row>
    <row r="143" spans="1:17" ht="12.75" x14ac:dyDescent="0.35">
      <c r="A143" s="35">
        <v>1573</v>
      </c>
      <c r="B143" s="36" t="s">
        <v>230</v>
      </c>
      <c r="C143" s="36" t="s">
        <v>695</v>
      </c>
      <c r="D143" s="35" t="s">
        <v>27</v>
      </c>
      <c r="E143" s="37">
        <v>37998</v>
      </c>
      <c r="F143" s="38" t="s">
        <v>954</v>
      </c>
      <c r="G143" s="35" t="s">
        <v>924</v>
      </c>
      <c r="H143" s="35" t="s">
        <v>931</v>
      </c>
      <c r="I143" s="35">
        <v>5</v>
      </c>
      <c r="J143" s="37">
        <v>43521</v>
      </c>
      <c r="L143" s="39"/>
      <c r="M143" s="40"/>
      <c r="N14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45347</v>
      </c>
      <c r="O143" s="154" t="str">
        <f ca="1">IF(T_données_générales[[#This Row],[Date limite de prochaine visite]]&lt;TODAY(),"OUI","NON")</f>
        <v>NON</v>
      </c>
      <c r="P143" s="154" t="str">
        <f ca="1">IF(AND(T_données_générales[[#This Row],[Date limite de prochaine visite]]&gt;=TODAY(),T_données_générales[[#This Row],[Date limite de prochaine visite]]&lt;TODAY()+15),"OUI","NON")</f>
        <v>NON</v>
      </c>
      <c r="Q143" s="154" t="str">
        <f ca="1">IF(T_données_générales[[#This Row],[Date limite de prochaine visite]]&gt;TODAY()+15,"OUI","NON")</f>
        <v>OUI</v>
      </c>
    </row>
    <row r="144" spans="1:17" ht="12.75" x14ac:dyDescent="0.35">
      <c r="A144" s="35">
        <v>1669</v>
      </c>
      <c r="B144" s="36" t="s">
        <v>188</v>
      </c>
      <c r="C144" s="36" t="s">
        <v>653</v>
      </c>
      <c r="D144" s="35" t="s">
        <v>27</v>
      </c>
      <c r="E144" s="37">
        <v>40917</v>
      </c>
      <c r="F144" s="38" t="s">
        <v>950</v>
      </c>
      <c r="G144" s="35" t="s">
        <v>922</v>
      </c>
      <c r="H144" s="35" t="s">
        <v>931</v>
      </c>
      <c r="I144" s="35">
        <v>5</v>
      </c>
      <c r="J144" s="37">
        <v>42772</v>
      </c>
      <c r="L144" s="39"/>
      <c r="M144" s="40"/>
      <c r="N14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144" s="154" t="str">
        <f ca="1">IF(T_données_générales[[#This Row],[Date limite de prochaine visite]]&lt;TODAY(),"OUI","NON")</f>
        <v>NON</v>
      </c>
      <c r="P144" s="154" t="str">
        <f ca="1">IF(AND(T_données_générales[[#This Row],[Date limite de prochaine visite]]&gt;=TODAY(),T_données_générales[[#This Row],[Date limite de prochaine visite]]&lt;TODAY()+15),"OUI","NON")</f>
        <v>NON</v>
      </c>
      <c r="Q144" s="154" t="str">
        <f ca="1">IF(T_données_générales[[#This Row],[Date limite de prochaine visite]]&gt;TODAY()+15,"OUI","NON")</f>
        <v>OUI</v>
      </c>
    </row>
    <row r="145" spans="1:17" ht="12.75" x14ac:dyDescent="0.35">
      <c r="A145" s="35">
        <v>1516</v>
      </c>
      <c r="B145" s="36" t="s">
        <v>208</v>
      </c>
      <c r="C145" s="36" t="s">
        <v>673</v>
      </c>
      <c r="D145" s="35" t="s">
        <v>27</v>
      </c>
      <c r="E145" s="37">
        <v>36530</v>
      </c>
      <c r="F145" s="38" t="s">
        <v>947</v>
      </c>
      <c r="G145" s="35" t="s">
        <v>924</v>
      </c>
      <c r="H145" s="35" t="s">
        <v>929</v>
      </c>
      <c r="I145" s="35">
        <v>3</v>
      </c>
      <c r="J145" s="37">
        <v>43514</v>
      </c>
      <c r="L145" s="39" t="s">
        <v>943</v>
      </c>
      <c r="M145" s="40">
        <v>44319</v>
      </c>
      <c r="N14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145" s="154" t="str">
        <f ca="1">IF(T_données_générales[[#This Row],[Date limite de prochaine visite]]&lt;TODAY(),"OUI","NON")</f>
        <v>OUI</v>
      </c>
      <c r="P145" s="154" t="str">
        <f ca="1">IF(AND(T_données_générales[[#This Row],[Date limite de prochaine visite]]&gt;=TODAY(),T_données_générales[[#This Row],[Date limite de prochaine visite]]&lt;TODAY()+15),"OUI","NON")</f>
        <v>NON</v>
      </c>
      <c r="Q145" s="154" t="str">
        <f ca="1">IF(T_données_générales[[#This Row],[Date limite de prochaine visite]]&gt;TODAY()+15,"OUI","NON")</f>
        <v>NON</v>
      </c>
    </row>
    <row r="146" spans="1:17" ht="12.75" x14ac:dyDescent="0.35">
      <c r="A146" s="35">
        <v>1425</v>
      </c>
      <c r="B146" s="36" t="s">
        <v>55</v>
      </c>
      <c r="C146" s="36" t="s">
        <v>34</v>
      </c>
      <c r="D146" s="35" t="s">
        <v>27</v>
      </c>
      <c r="E146" s="37">
        <v>34372</v>
      </c>
      <c r="F146" s="38" t="s">
        <v>949</v>
      </c>
      <c r="G146" s="35" t="s">
        <v>922</v>
      </c>
      <c r="H146" s="35" t="s">
        <v>931</v>
      </c>
      <c r="I146" s="35">
        <v>5</v>
      </c>
      <c r="J146" s="37">
        <v>43529</v>
      </c>
      <c r="L146" s="39"/>
      <c r="M146" s="40"/>
      <c r="N14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45356</v>
      </c>
      <c r="O146" s="154" t="str">
        <f ca="1">IF(T_données_générales[[#This Row],[Date limite de prochaine visite]]&lt;TODAY(),"OUI","NON")</f>
        <v>NON</v>
      </c>
      <c r="P146" s="154" t="str">
        <f ca="1">IF(AND(T_données_générales[[#This Row],[Date limite de prochaine visite]]&gt;=TODAY(),T_données_générales[[#This Row],[Date limite de prochaine visite]]&lt;TODAY()+15),"OUI","NON")</f>
        <v>NON</v>
      </c>
      <c r="Q146" s="154" t="str">
        <f ca="1">IF(T_données_générales[[#This Row],[Date limite de prochaine visite]]&gt;TODAY()+15,"OUI","NON")</f>
        <v>OUI</v>
      </c>
    </row>
    <row r="147" spans="1:17" ht="12.75" x14ac:dyDescent="0.35">
      <c r="A147" s="35">
        <v>1616</v>
      </c>
      <c r="B147" s="36" t="s">
        <v>92</v>
      </c>
      <c r="C147" s="36" t="s">
        <v>558</v>
      </c>
      <c r="D147" s="35" t="s">
        <v>28</v>
      </c>
      <c r="E147" s="37">
        <v>39090</v>
      </c>
      <c r="F147" s="38" t="s">
        <v>949</v>
      </c>
      <c r="G147" s="35" t="s">
        <v>922</v>
      </c>
      <c r="H147" s="35" t="s">
        <v>931</v>
      </c>
      <c r="I147" s="35">
        <v>5</v>
      </c>
      <c r="J147" s="37">
        <v>43871</v>
      </c>
      <c r="L147" s="39"/>
      <c r="M147" s="40"/>
      <c r="N14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45698</v>
      </c>
      <c r="O147" s="154" t="str">
        <f ca="1">IF(T_données_générales[[#This Row],[Date limite de prochaine visite]]&lt;TODAY(),"OUI","NON")</f>
        <v>NON</v>
      </c>
      <c r="P147" s="154" t="str">
        <f ca="1">IF(AND(T_données_générales[[#This Row],[Date limite de prochaine visite]]&gt;=TODAY(),T_données_générales[[#This Row],[Date limite de prochaine visite]]&lt;TODAY()+15),"OUI","NON")</f>
        <v>NON</v>
      </c>
      <c r="Q147" s="154" t="str">
        <f ca="1">IF(T_données_générales[[#This Row],[Date limite de prochaine visite]]&gt;TODAY()+15,"OUI","NON")</f>
        <v>OUI</v>
      </c>
    </row>
    <row r="148" spans="1:17" ht="12.75" x14ac:dyDescent="0.35">
      <c r="A148" s="35">
        <v>1451</v>
      </c>
      <c r="B148" s="36" t="s">
        <v>273</v>
      </c>
      <c r="C148" s="36" t="s">
        <v>736</v>
      </c>
      <c r="D148" s="35" t="s">
        <v>28</v>
      </c>
      <c r="E148" s="37">
        <v>34680</v>
      </c>
      <c r="F148" s="38" t="s">
        <v>948</v>
      </c>
      <c r="G148" s="35" t="s">
        <v>922</v>
      </c>
      <c r="H148" s="35" t="s">
        <v>931</v>
      </c>
      <c r="I148" s="35">
        <v>5</v>
      </c>
      <c r="J148" s="37">
        <v>43927</v>
      </c>
      <c r="K148" s="37">
        <v>44180</v>
      </c>
      <c r="L148" s="39"/>
      <c r="M148" s="40"/>
      <c r="N14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44180</v>
      </c>
      <c r="O148" s="154" t="str">
        <f ca="1">IF(T_données_générales[[#This Row],[Date limite de prochaine visite]]&lt;TODAY(),"OUI","NON")</f>
        <v>OUI</v>
      </c>
      <c r="P148" s="154" t="str">
        <f ca="1">IF(AND(T_données_générales[[#This Row],[Date limite de prochaine visite]]&gt;=TODAY(),T_données_générales[[#This Row],[Date limite de prochaine visite]]&lt;TODAY()+15),"OUI","NON")</f>
        <v>NON</v>
      </c>
      <c r="Q148" s="154" t="str">
        <f ca="1">IF(T_données_générales[[#This Row],[Date limite de prochaine visite]]&gt;TODAY()+15,"OUI","NON")</f>
        <v>NON</v>
      </c>
    </row>
    <row r="149" spans="1:17" ht="12.75" x14ac:dyDescent="0.35">
      <c r="A149" s="35">
        <v>1581</v>
      </c>
      <c r="B149" s="36" t="s">
        <v>373</v>
      </c>
      <c r="C149" s="36" t="s">
        <v>818</v>
      </c>
      <c r="D149" s="35" t="s">
        <v>27</v>
      </c>
      <c r="E149" s="37">
        <v>37998</v>
      </c>
      <c r="F149" s="38" t="s">
        <v>956</v>
      </c>
      <c r="G149" s="35" t="s">
        <v>924</v>
      </c>
      <c r="H149" s="35" t="s">
        <v>931</v>
      </c>
      <c r="I149" s="35">
        <v>5</v>
      </c>
      <c r="J149" s="37">
        <v>43864</v>
      </c>
      <c r="L149" s="39"/>
      <c r="M149" s="40"/>
      <c r="N14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149" s="154" t="str">
        <f ca="1">IF(T_données_générales[[#This Row],[Date limite de prochaine visite]]&lt;TODAY(),"OUI","NON")</f>
        <v>NON</v>
      </c>
      <c r="P149" s="154" t="str">
        <f ca="1">IF(AND(T_données_générales[[#This Row],[Date limite de prochaine visite]]&gt;=TODAY(),T_données_générales[[#This Row],[Date limite de prochaine visite]]&lt;TODAY()+15),"OUI","NON")</f>
        <v>NON</v>
      </c>
      <c r="Q149" s="154" t="str">
        <f ca="1">IF(T_données_générales[[#This Row],[Date limite de prochaine visite]]&gt;TODAY()+15,"OUI","NON")</f>
        <v>OUI</v>
      </c>
    </row>
    <row r="150" spans="1:17" ht="12.75" x14ac:dyDescent="0.35">
      <c r="A150" s="35">
        <v>1455</v>
      </c>
      <c r="B150" s="36" t="s">
        <v>175</v>
      </c>
      <c r="C150" s="36" t="s">
        <v>642</v>
      </c>
      <c r="D150" s="35" t="s">
        <v>27</v>
      </c>
      <c r="E150" s="37">
        <v>34828</v>
      </c>
      <c r="F150" s="38" t="s">
        <v>948</v>
      </c>
      <c r="G150" s="35" t="s">
        <v>927</v>
      </c>
      <c r="H150" s="35" t="s">
        <v>931</v>
      </c>
      <c r="I150" s="35">
        <v>5</v>
      </c>
      <c r="J150" s="37">
        <v>44075</v>
      </c>
      <c r="L150" s="39" t="s">
        <v>943</v>
      </c>
      <c r="M150" s="40">
        <v>44312</v>
      </c>
      <c r="N15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44320</v>
      </c>
      <c r="O150" s="154" t="str">
        <f ca="1">IF(T_données_générales[[#This Row],[Date limite de prochaine visite]]&lt;TODAY(),"OUI","NON")</f>
        <v>OUI</v>
      </c>
      <c r="P150" s="154" t="str">
        <f ca="1">IF(AND(T_données_générales[[#This Row],[Date limite de prochaine visite]]&gt;=TODAY(),T_données_générales[[#This Row],[Date limite de prochaine visite]]&lt;TODAY()+15),"OUI","NON")</f>
        <v>NON</v>
      </c>
      <c r="Q150" s="154" t="str">
        <f ca="1">IF(T_données_générales[[#This Row],[Date limite de prochaine visite]]&gt;TODAY()+15,"OUI","NON")</f>
        <v>NON</v>
      </c>
    </row>
    <row r="151" spans="1:17" ht="12.75" x14ac:dyDescent="0.35">
      <c r="A151" s="35">
        <v>1313</v>
      </c>
      <c r="B151" s="36" t="s">
        <v>81</v>
      </c>
      <c r="C151" s="36" t="s">
        <v>547</v>
      </c>
      <c r="D151" s="35" t="s">
        <v>27</v>
      </c>
      <c r="E151" s="37">
        <v>28915</v>
      </c>
      <c r="F151" s="38" t="s">
        <v>957</v>
      </c>
      <c r="G151" s="35" t="s">
        <v>922</v>
      </c>
      <c r="H151" s="35" t="s">
        <v>931</v>
      </c>
      <c r="I151" s="35">
        <v>5</v>
      </c>
      <c r="J151" s="40">
        <v>43836</v>
      </c>
      <c r="K151" s="40"/>
      <c r="L151" s="39" t="s">
        <v>942</v>
      </c>
      <c r="M151" s="40">
        <v>44333</v>
      </c>
      <c r="N15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44341</v>
      </c>
      <c r="O151" s="154" t="str">
        <f ca="1">IF(T_données_générales[[#This Row],[Date limite de prochaine visite]]&lt;TODAY(),"OUI","NON")</f>
        <v>NON</v>
      </c>
      <c r="P151" s="154" t="str">
        <f ca="1">IF(AND(T_données_générales[[#This Row],[Date limite de prochaine visite]]&gt;=TODAY(),T_données_générales[[#This Row],[Date limite de prochaine visite]]&lt;TODAY()+15),"OUI","NON")</f>
        <v>OUI</v>
      </c>
      <c r="Q151" s="154" t="str">
        <f ca="1">IF(T_données_générales[[#This Row],[Date limite de prochaine visite]]&gt;TODAY()+15,"OUI","NON")</f>
        <v>NON</v>
      </c>
    </row>
    <row r="152" spans="1:17" ht="12.75" x14ac:dyDescent="0.35">
      <c r="A152" s="35">
        <v>1545</v>
      </c>
      <c r="B152" s="36" t="s">
        <v>473</v>
      </c>
      <c r="C152" s="36" t="s">
        <v>892</v>
      </c>
      <c r="D152" s="35" t="s">
        <v>27</v>
      </c>
      <c r="E152" s="37">
        <v>37289</v>
      </c>
      <c r="F152" s="38" t="s">
        <v>949</v>
      </c>
      <c r="G152" s="35" t="s">
        <v>922</v>
      </c>
      <c r="H152" s="35" t="s">
        <v>931</v>
      </c>
      <c r="I152" s="35">
        <v>5</v>
      </c>
      <c r="J152" s="37">
        <v>42814</v>
      </c>
      <c r="L152" s="39"/>
      <c r="M152" s="40"/>
      <c r="N15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44640</v>
      </c>
      <c r="O152" s="154" t="str">
        <f ca="1">IF(T_données_générales[[#This Row],[Date limite de prochaine visite]]&lt;TODAY(),"OUI","NON")</f>
        <v>NON</v>
      </c>
      <c r="P152" s="154" t="str">
        <f ca="1">IF(AND(T_données_générales[[#This Row],[Date limite de prochaine visite]]&gt;=TODAY(),T_données_générales[[#This Row],[Date limite de prochaine visite]]&lt;TODAY()+15),"OUI","NON")</f>
        <v>NON</v>
      </c>
      <c r="Q152" s="154" t="str">
        <f ca="1">IF(T_données_générales[[#This Row],[Date limite de prochaine visite]]&gt;TODAY()+15,"OUI","NON")</f>
        <v>OUI</v>
      </c>
    </row>
    <row r="153" spans="1:17" ht="12.75" x14ac:dyDescent="0.35">
      <c r="A153" s="35">
        <v>1325</v>
      </c>
      <c r="B153" s="36" t="s">
        <v>262</v>
      </c>
      <c r="C153" s="36" t="s">
        <v>726</v>
      </c>
      <c r="D153" s="35" t="s">
        <v>27</v>
      </c>
      <c r="E153" s="37">
        <v>29986</v>
      </c>
      <c r="F153" s="38" t="s">
        <v>951</v>
      </c>
      <c r="G153" s="35" t="s">
        <v>927</v>
      </c>
      <c r="H153" s="35" t="s">
        <v>931</v>
      </c>
      <c r="I153" s="35">
        <v>5</v>
      </c>
      <c r="J153" s="37">
        <v>42767</v>
      </c>
      <c r="L153" s="39" t="s">
        <v>935</v>
      </c>
      <c r="M153" s="40">
        <v>44333</v>
      </c>
      <c r="N15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44341</v>
      </c>
      <c r="O153" s="154" t="str">
        <f ca="1">IF(T_données_générales[[#This Row],[Date limite de prochaine visite]]&lt;TODAY(),"OUI","NON")</f>
        <v>NON</v>
      </c>
      <c r="P153" s="154" t="str">
        <f ca="1">IF(AND(T_données_générales[[#This Row],[Date limite de prochaine visite]]&gt;=TODAY(),T_données_générales[[#This Row],[Date limite de prochaine visite]]&lt;TODAY()+15),"OUI","NON")</f>
        <v>OUI</v>
      </c>
      <c r="Q153" s="154" t="str">
        <f ca="1">IF(T_données_générales[[#This Row],[Date limite de prochaine visite]]&gt;TODAY()+15,"OUI","NON")</f>
        <v>NON</v>
      </c>
    </row>
    <row r="154" spans="1:17" ht="12.75" x14ac:dyDescent="0.35">
      <c r="A154" s="35">
        <v>1457</v>
      </c>
      <c r="B154" s="36" t="s">
        <v>213</v>
      </c>
      <c r="C154" s="36" t="s">
        <v>679</v>
      </c>
      <c r="D154" s="35" t="s">
        <v>27</v>
      </c>
      <c r="E154" s="37">
        <v>34828</v>
      </c>
      <c r="F154" s="38" t="s">
        <v>947</v>
      </c>
      <c r="G154" s="35" t="s">
        <v>927</v>
      </c>
      <c r="H154" s="35" t="s">
        <v>931</v>
      </c>
      <c r="I154" s="35">
        <v>5</v>
      </c>
      <c r="J154" s="37">
        <v>43983</v>
      </c>
      <c r="L154" s="39"/>
      <c r="M154" s="40"/>
      <c r="N15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45809</v>
      </c>
      <c r="O154" s="154" t="str">
        <f ca="1">IF(T_données_générales[[#This Row],[Date limite de prochaine visite]]&lt;TODAY(),"OUI","NON")</f>
        <v>NON</v>
      </c>
      <c r="P154" s="154" t="str">
        <f ca="1">IF(AND(T_données_générales[[#This Row],[Date limite de prochaine visite]]&gt;=TODAY(),T_données_générales[[#This Row],[Date limite de prochaine visite]]&lt;TODAY()+15),"OUI","NON")</f>
        <v>NON</v>
      </c>
      <c r="Q154" s="154" t="str">
        <f ca="1">IF(T_données_générales[[#This Row],[Date limite de prochaine visite]]&gt;TODAY()+15,"OUI","NON")</f>
        <v>OUI</v>
      </c>
    </row>
    <row r="155" spans="1:17" ht="12.75" x14ac:dyDescent="0.35">
      <c r="A155" s="35">
        <v>1781</v>
      </c>
      <c r="B155" s="36" t="s">
        <v>286</v>
      </c>
      <c r="C155" s="36" t="s">
        <v>748</v>
      </c>
      <c r="D155" s="35" t="s">
        <v>27</v>
      </c>
      <c r="E155" s="37">
        <v>44095</v>
      </c>
      <c r="F155" s="38" t="s">
        <v>957</v>
      </c>
      <c r="G155" s="35" t="s">
        <v>927</v>
      </c>
      <c r="H155" s="35" t="s">
        <v>931</v>
      </c>
      <c r="I155" s="35">
        <v>5</v>
      </c>
      <c r="J155" s="37">
        <v>44109</v>
      </c>
      <c r="L155" s="39"/>
      <c r="M155" s="40"/>
      <c r="N15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45935</v>
      </c>
      <c r="O155" s="154" t="str">
        <f ca="1">IF(T_données_générales[[#This Row],[Date limite de prochaine visite]]&lt;TODAY(),"OUI","NON")</f>
        <v>NON</v>
      </c>
      <c r="P155" s="154" t="str">
        <f ca="1">IF(AND(T_données_générales[[#This Row],[Date limite de prochaine visite]]&gt;=TODAY(),T_données_générales[[#This Row],[Date limite de prochaine visite]]&lt;TODAY()+15),"OUI","NON")</f>
        <v>NON</v>
      </c>
      <c r="Q155" s="154" t="str">
        <f ca="1">IF(T_données_générales[[#This Row],[Date limite de prochaine visite]]&gt;TODAY()+15,"OUI","NON")</f>
        <v>OUI</v>
      </c>
    </row>
    <row r="156" spans="1:17" ht="12.75" x14ac:dyDescent="0.35">
      <c r="A156" s="35">
        <v>1730</v>
      </c>
      <c r="B156" s="36" t="s">
        <v>528</v>
      </c>
      <c r="C156" s="36" t="s">
        <v>17</v>
      </c>
      <c r="D156" s="35" t="s">
        <v>28</v>
      </c>
      <c r="E156" s="37">
        <v>43472</v>
      </c>
      <c r="F156" s="38" t="s">
        <v>956</v>
      </c>
      <c r="G156" s="35" t="s">
        <v>923</v>
      </c>
      <c r="H156" s="35" t="s">
        <v>931</v>
      </c>
      <c r="I156" s="35">
        <v>5</v>
      </c>
      <c r="J156" s="37">
        <v>43506</v>
      </c>
      <c r="L156" s="39" t="s">
        <v>930</v>
      </c>
      <c r="M156" s="40">
        <v>44354</v>
      </c>
      <c r="N15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44362</v>
      </c>
      <c r="O156" s="154" t="str">
        <f ca="1">IF(T_données_générales[[#This Row],[Date limite de prochaine visite]]&lt;TODAY(),"OUI","NON")</f>
        <v>NON</v>
      </c>
      <c r="P156" s="154" t="str">
        <f ca="1">IF(AND(T_données_générales[[#This Row],[Date limite de prochaine visite]]&gt;=TODAY(),T_données_générales[[#This Row],[Date limite de prochaine visite]]&lt;TODAY()+15),"OUI","NON")</f>
        <v>NON</v>
      </c>
      <c r="Q156" s="154" t="str">
        <f ca="1">IF(T_données_générales[[#This Row],[Date limite de prochaine visite]]&gt;TODAY()+15,"OUI","NON")</f>
        <v>OUI</v>
      </c>
    </row>
    <row r="157" spans="1:17" ht="12.75" x14ac:dyDescent="0.35">
      <c r="A157" s="35">
        <v>1589</v>
      </c>
      <c r="B157" s="36" t="s">
        <v>515</v>
      </c>
      <c r="C157" s="36" t="s">
        <v>877</v>
      </c>
      <c r="D157" s="35" t="s">
        <v>28</v>
      </c>
      <c r="E157" s="37">
        <v>37998</v>
      </c>
      <c r="F157" s="38" t="s">
        <v>947</v>
      </c>
      <c r="G157" s="35" t="s">
        <v>924</v>
      </c>
      <c r="H157" s="35" t="s">
        <v>929</v>
      </c>
      <c r="I157" s="35">
        <v>3</v>
      </c>
      <c r="J157" s="37">
        <v>44173</v>
      </c>
      <c r="L157" s="39"/>
      <c r="M157" s="40"/>
      <c r="N15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45268</v>
      </c>
      <c r="O157" s="154" t="str">
        <f ca="1">IF(T_données_générales[[#This Row],[Date limite de prochaine visite]]&lt;TODAY(),"OUI","NON")</f>
        <v>NON</v>
      </c>
      <c r="P157" s="154" t="str">
        <f ca="1">IF(AND(T_données_générales[[#This Row],[Date limite de prochaine visite]]&gt;=TODAY(),T_données_générales[[#This Row],[Date limite de prochaine visite]]&lt;TODAY()+15),"OUI","NON")</f>
        <v>NON</v>
      </c>
      <c r="Q157" s="154" t="str">
        <f ca="1">IF(T_données_générales[[#This Row],[Date limite de prochaine visite]]&gt;TODAY()+15,"OUI","NON")</f>
        <v>OUI</v>
      </c>
    </row>
    <row r="158" spans="1:17" ht="12.75" x14ac:dyDescent="0.35">
      <c r="A158" s="35">
        <v>1414</v>
      </c>
      <c r="B158" s="36" t="s">
        <v>49</v>
      </c>
      <c r="C158" s="36" t="s">
        <v>24</v>
      </c>
      <c r="D158" s="35" t="s">
        <v>27</v>
      </c>
      <c r="E158" s="37">
        <v>33392</v>
      </c>
      <c r="F158" s="38" t="s">
        <v>949</v>
      </c>
      <c r="G158" s="35" t="s">
        <v>924</v>
      </c>
      <c r="H158" s="35" t="s">
        <v>931</v>
      </c>
      <c r="I158" s="35">
        <v>5</v>
      </c>
      <c r="J158" s="37">
        <v>44270</v>
      </c>
      <c r="L158" s="39"/>
      <c r="M158" s="40"/>
      <c r="N15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46096</v>
      </c>
      <c r="O158" s="154" t="str">
        <f ca="1">IF(T_données_générales[[#This Row],[Date limite de prochaine visite]]&lt;TODAY(),"OUI","NON")</f>
        <v>NON</v>
      </c>
      <c r="P158" s="154" t="str">
        <f ca="1">IF(AND(T_données_générales[[#This Row],[Date limite de prochaine visite]]&gt;=TODAY(),T_données_générales[[#This Row],[Date limite de prochaine visite]]&lt;TODAY()+15),"OUI","NON")</f>
        <v>NON</v>
      </c>
      <c r="Q158" s="154" t="str">
        <f ca="1">IF(T_données_générales[[#This Row],[Date limite de prochaine visite]]&gt;TODAY()+15,"OUI","NON")</f>
        <v>OUI</v>
      </c>
    </row>
    <row r="159" spans="1:17" ht="12.75" x14ac:dyDescent="0.35">
      <c r="A159" s="35">
        <v>1763</v>
      </c>
      <c r="B159" s="36" t="s">
        <v>192</v>
      </c>
      <c r="C159" s="36" t="s">
        <v>657</v>
      </c>
      <c r="D159" s="35" t="s">
        <v>28</v>
      </c>
      <c r="E159" s="37">
        <v>43871</v>
      </c>
      <c r="F159" s="38" t="s">
        <v>950</v>
      </c>
      <c r="G159" s="35" t="s">
        <v>923</v>
      </c>
      <c r="H159" s="35" t="s">
        <v>929</v>
      </c>
      <c r="I159" s="35">
        <v>3</v>
      </c>
      <c r="J159" s="37">
        <v>43809</v>
      </c>
      <c r="L159" s="39"/>
      <c r="M159" s="40"/>
      <c r="N15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44905</v>
      </c>
      <c r="O159" s="154" t="str">
        <f ca="1">IF(T_données_générales[[#This Row],[Date limite de prochaine visite]]&lt;TODAY(),"OUI","NON")</f>
        <v>NON</v>
      </c>
      <c r="P159" s="154" t="str">
        <f ca="1">IF(AND(T_données_générales[[#This Row],[Date limite de prochaine visite]]&gt;=TODAY(),T_données_générales[[#This Row],[Date limite de prochaine visite]]&lt;TODAY()+15),"OUI","NON")</f>
        <v>NON</v>
      </c>
      <c r="Q159" s="154" t="str">
        <f ca="1">IF(T_données_générales[[#This Row],[Date limite de prochaine visite]]&gt;TODAY()+15,"OUI","NON")</f>
        <v>OUI</v>
      </c>
    </row>
    <row r="160" spans="1:17" ht="12.75" x14ac:dyDescent="0.35">
      <c r="A160" s="35">
        <v>1576</v>
      </c>
      <c r="B160" s="36" t="s">
        <v>259</v>
      </c>
      <c r="C160" s="36" t="s">
        <v>723</v>
      </c>
      <c r="D160" s="35" t="s">
        <v>28</v>
      </c>
      <c r="E160" s="37">
        <v>37998</v>
      </c>
      <c r="F160" s="38" t="s">
        <v>955</v>
      </c>
      <c r="G160" s="35" t="s">
        <v>927</v>
      </c>
      <c r="H160" s="35" t="s">
        <v>931</v>
      </c>
      <c r="I160" s="35">
        <v>5</v>
      </c>
      <c r="J160" s="37">
        <v>43521</v>
      </c>
      <c r="L160" s="39"/>
      <c r="M160" s="40"/>
      <c r="N16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45347</v>
      </c>
      <c r="O160" s="154" t="str">
        <f ca="1">IF(T_données_générales[[#This Row],[Date limite de prochaine visite]]&lt;TODAY(),"OUI","NON")</f>
        <v>NON</v>
      </c>
      <c r="P160" s="154" t="str">
        <f ca="1">IF(AND(T_données_générales[[#This Row],[Date limite de prochaine visite]]&gt;=TODAY(),T_données_générales[[#This Row],[Date limite de prochaine visite]]&lt;TODAY()+15),"OUI","NON")</f>
        <v>NON</v>
      </c>
      <c r="Q160" s="154" t="str">
        <f ca="1">IF(T_données_générales[[#This Row],[Date limite de prochaine visite]]&gt;TODAY()+15,"OUI","NON")</f>
        <v>OUI</v>
      </c>
    </row>
    <row r="161" spans="1:17" ht="12.75" x14ac:dyDescent="0.35">
      <c r="A161" s="35">
        <v>1671</v>
      </c>
      <c r="B161" s="36" t="s">
        <v>319</v>
      </c>
      <c r="C161" s="36" t="s">
        <v>558</v>
      </c>
      <c r="D161" s="35" t="s">
        <v>28</v>
      </c>
      <c r="E161" s="37">
        <v>40917</v>
      </c>
      <c r="F161" s="38" t="s">
        <v>955</v>
      </c>
      <c r="G161" s="35" t="s">
        <v>927</v>
      </c>
      <c r="H161" s="35" t="s">
        <v>928</v>
      </c>
      <c r="I161" s="35">
        <v>4</v>
      </c>
      <c r="J161" s="37">
        <v>43955</v>
      </c>
      <c r="L161" s="39"/>
      <c r="M161" s="40"/>
      <c r="N16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45416</v>
      </c>
      <c r="O161" s="154" t="str">
        <f ca="1">IF(T_données_générales[[#This Row],[Date limite de prochaine visite]]&lt;TODAY(),"OUI","NON")</f>
        <v>NON</v>
      </c>
      <c r="P161" s="154" t="str">
        <f ca="1">IF(AND(T_données_générales[[#This Row],[Date limite de prochaine visite]]&gt;=TODAY(),T_données_générales[[#This Row],[Date limite de prochaine visite]]&lt;TODAY()+15),"OUI","NON")</f>
        <v>NON</v>
      </c>
      <c r="Q161" s="154" t="str">
        <f ca="1">IF(T_données_générales[[#This Row],[Date limite de prochaine visite]]&gt;TODAY()+15,"OUI","NON")</f>
        <v>OUI</v>
      </c>
    </row>
    <row r="162" spans="1:17" ht="12.75" x14ac:dyDescent="0.35">
      <c r="A162" s="35">
        <v>1578</v>
      </c>
      <c r="B162" s="36" t="s">
        <v>342</v>
      </c>
      <c r="C162" s="36" t="s">
        <v>793</v>
      </c>
      <c r="D162" s="35" t="s">
        <v>28</v>
      </c>
      <c r="E162" s="37">
        <v>37998</v>
      </c>
      <c r="F162" s="38" t="s">
        <v>950</v>
      </c>
      <c r="G162" s="35" t="s">
        <v>927</v>
      </c>
      <c r="H162" s="35" t="s">
        <v>931</v>
      </c>
      <c r="I162" s="35">
        <v>5</v>
      </c>
      <c r="J162" s="37">
        <v>43500</v>
      </c>
      <c r="L162" s="39" t="s">
        <v>943</v>
      </c>
      <c r="M162" s="40"/>
      <c r="N162"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162" s="154" t="str">
        <f ca="1">IF(T_données_générales[[#This Row],[Date limite de prochaine visite]]&lt;TODAY(),"OUI","NON")</f>
        <v>NON</v>
      </c>
      <c r="P162" s="154" t="str">
        <f ca="1">IF(AND(T_données_générales[[#This Row],[Date limite de prochaine visite]]&gt;=TODAY(),T_données_générales[[#This Row],[Date limite de prochaine visite]]&lt;TODAY()+15),"OUI","NON")</f>
        <v>NON</v>
      </c>
      <c r="Q162" s="154" t="str">
        <f ca="1">IF(T_données_générales[[#This Row],[Date limite de prochaine visite]]&gt;TODAY()+15,"OUI","NON")</f>
        <v>OUI</v>
      </c>
    </row>
    <row r="163" spans="1:17" ht="12.75" x14ac:dyDescent="0.35">
      <c r="A163" s="35">
        <v>1666</v>
      </c>
      <c r="B163" s="36" t="s">
        <v>266</v>
      </c>
      <c r="C163" s="36" t="s">
        <v>674</v>
      </c>
      <c r="D163" s="35" t="s">
        <v>27</v>
      </c>
      <c r="E163" s="37">
        <v>40917</v>
      </c>
      <c r="F163" s="38" t="s">
        <v>949</v>
      </c>
      <c r="G163" s="35" t="s">
        <v>922</v>
      </c>
      <c r="H163" s="35" t="s">
        <v>929</v>
      </c>
      <c r="I163" s="35">
        <v>3</v>
      </c>
      <c r="J163" s="37">
        <v>44207</v>
      </c>
      <c r="L163" s="39" t="s">
        <v>942</v>
      </c>
      <c r="M163" s="40"/>
      <c r="N163"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163" s="154" t="str">
        <f ca="1">IF(T_données_générales[[#This Row],[Date limite de prochaine visite]]&lt;TODAY(),"OUI","NON")</f>
        <v>NON</v>
      </c>
      <c r="P163" s="154" t="str">
        <f ca="1">IF(AND(T_données_générales[[#This Row],[Date limite de prochaine visite]]&gt;=TODAY(),T_données_générales[[#This Row],[Date limite de prochaine visite]]&lt;TODAY()+15),"OUI","NON")</f>
        <v>NON</v>
      </c>
      <c r="Q163" s="154" t="str">
        <f ca="1">IF(T_données_générales[[#This Row],[Date limite de prochaine visite]]&gt;TODAY()+15,"OUI","NON")</f>
        <v>OUI</v>
      </c>
    </row>
    <row r="164" spans="1:17" ht="12.75" x14ac:dyDescent="0.35">
      <c r="A164" s="35">
        <v>1363</v>
      </c>
      <c r="B164" s="36" t="s">
        <v>271</v>
      </c>
      <c r="C164" s="36" t="s">
        <v>734</v>
      </c>
      <c r="D164" s="35" t="s">
        <v>27</v>
      </c>
      <c r="E164" s="37">
        <v>32405</v>
      </c>
      <c r="F164" s="38" t="s">
        <v>954</v>
      </c>
      <c r="G164" s="35" t="s">
        <v>927</v>
      </c>
      <c r="H164" s="35" t="s">
        <v>931</v>
      </c>
      <c r="I164" s="35">
        <v>5</v>
      </c>
      <c r="J164" s="37">
        <v>43374</v>
      </c>
      <c r="L164" s="39" t="s">
        <v>935</v>
      </c>
      <c r="M164" s="40">
        <v>44333</v>
      </c>
      <c r="N16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44341</v>
      </c>
      <c r="O164" s="154" t="str">
        <f ca="1">IF(T_données_générales[[#This Row],[Date limite de prochaine visite]]&lt;TODAY(),"OUI","NON")</f>
        <v>NON</v>
      </c>
      <c r="P164" s="154" t="str">
        <f ca="1">IF(AND(T_données_générales[[#This Row],[Date limite de prochaine visite]]&gt;=TODAY(),T_données_générales[[#This Row],[Date limite de prochaine visite]]&lt;TODAY()+15),"OUI","NON")</f>
        <v>OUI</v>
      </c>
      <c r="Q164" s="154" t="str">
        <f ca="1">IF(T_données_générales[[#This Row],[Date limite de prochaine visite]]&gt;TODAY()+15,"OUI","NON")</f>
        <v>NON</v>
      </c>
    </row>
    <row r="165" spans="1:17" ht="12.75" x14ac:dyDescent="0.35">
      <c r="A165" s="35">
        <v>1468</v>
      </c>
      <c r="B165" s="36" t="s">
        <v>440</v>
      </c>
      <c r="C165" s="36" t="s">
        <v>867</v>
      </c>
      <c r="D165" s="35" t="s">
        <v>27</v>
      </c>
      <c r="E165" s="37">
        <v>35643</v>
      </c>
      <c r="F165" s="38" t="s">
        <v>949</v>
      </c>
      <c r="G165" s="35" t="s">
        <v>922</v>
      </c>
      <c r="H165" s="35" t="s">
        <v>931</v>
      </c>
      <c r="I165" s="35">
        <v>5</v>
      </c>
      <c r="J165" s="37">
        <v>43773</v>
      </c>
      <c r="L165" s="39"/>
      <c r="M165" s="40"/>
      <c r="N16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45600</v>
      </c>
      <c r="O165" s="154" t="str">
        <f ca="1">IF(T_données_générales[[#This Row],[Date limite de prochaine visite]]&lt;TODAY(),"OUI","NON")</f>
        <v>NON</v>
      </c>
      <c r="P165" s="154" t="str">
        <f ca="1">IF(AND(T_données_générales[[#This Row],[Date limite de prochaine visite]]&gt;=TODAY(),T_données_générales[[#This Row],[Date limite de prochaine visite]]&lt;TODAY()+15),"OUI","NON")</f>
        <v>NON</v>
      </c>
      <c r="Q165" s="154" t="str">
        <f ca="1">IF(T_données_générales[[#This Row],[Date limite de prochaine visite]]&gt;TODAY()+15,"OUI","NON")</f>
        <v>OUI</v>
      </c>
    </row>
    <row r="166" spans="1:17" ht="12.75" x14ac:dyDescent="0.35">
      <c r="A166" s="35">
        <v>1337</v>
      </c>
      <c r="B166" s="36" t="s">
        <v>435</v>
      </c>
      <c r="C166" s="36" t="s">
        <v>674</v>
      </c>
      <c r="D166" s="35" t="s">
        <v>27</v>
      </c>
      <c r="E166" s="37">
        <v>31145</v>
      </c>
      <c r="F166" s="38" t="s">
        <v>956</v>
      </c>
      <c r="G166" s="35" t="s">
        <v>922</v>
      </c>
      <c r="H166" s="35" t="s">
        <v>929</v>
      </c>
      <c r="I166" s="35">
        <v>3</v>
      </c>
      <c r="J166" s="37">
        <v>43976</v>
      </c>
      <c r="L166" s="39"/>
      <c r="M166" s="40"/>
      <c r="N16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45071</v>
      </c>
      <c r="O166" s="154" t="str">
        <f ca="1">IF(T_données_générales[[#This Row],[Date limite de prochaine visite]]&lt;TODAY(),"OUI","NON")</f>
        <v>NON</v>
      </c>
      <c r="P166" s="154" t="str">
        <f ca="1">IF(AND(T_données_générales[[#This Row],[Date limite de prochaine visite]]&gt;=TODAY(),T_données_générales[[#This Row],[Date limite de prochaine visite]]&lt;TODAY()+15),"OUI","NON")</f>
        <v>NON</v>
      </c>
      <c r="Q166" s="154" t="str">
        <f ca="1">IF(T_données_générales[[#This Row],[Date limite de prochaine visite]]&gt;TODAY()+15,"OUI","NON")</f>
        <v>OUI</v>
      </c>
    </row>
    <row r="167" spans="1:17" ht="12.75" x14ac:dyDescent="0.35">
      <c r="A167" s="35">
        <v>1732</v>
      </c>
      <c r="B167" s="36" t="s">
        <v>157</v>
      </c>
      <c r="C167" s="36" t="s">
        <v>624</v>
      </c>
      <c r="D167" s="35" t="s">
        <v>28</v>
      </c>
      <c r="E167" s="37">
        <v>43472</v>
      </c>
      <c r="F167" s="38" t="s">
        <v>950</v>
      </c>
      <c r="G167" s="35" t="s">
        <v>927</v>
      </c>
      <c r="H167" s="35" t="s">
        <v>931</v>
      </c>
      <c r="I167" s="35">
        <v>5</v>
      </c>
      <c r="J167" s="37">
        <v>43528</v>
      </c>
      <c r="L167" s="39"/>
      <c r="M167" s="40"/>
      <c r="N16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45355</v>
      </c>
      <c r="O167" s="154" t="str">
        <f ca="1">IF(T_données_générales[[#This Row],[Date limite de prochaine visite]]&lt;TODAY(),"OUI","NON")</f>
        <v>NON</v>
      </c>
      <c r="P167" s="154" t="str">
        <f ca="1">IF(AND(T_données_générales[[#This Row],[Date limite de prochaine visite]]&gt;=TODAY(),T_données_générales[[#This Row],[Date limite de prochaine visite]]&lt;TODAY()+15),"OUI","NON")</f>
        <v>NON</v>
      </c>
      <c r="Q167" s="154" t="str">
        <f ca="1">IF(T_données_générales[[#This Row],[Date limite de prochaine visite]]&gt;TODAY()+15,"OUI","NON")</f>
        <v>OUI</v>
      </c>
    </row>
    <row r="168" spans="1:17" ht="12.75" x14ac:dyDescent="0.35">
      <c r="A168" s="35">
        <v>1328</v>
      </c>
      <c r="B168" s="36" t="s">
        <v>163</v>
      </c>
      <c r="C168" s="36" t="s">
        <v>630</v>
      </c>
      <c r="D168" s="35" t="s">
        <v>27</v>
      </c>
      <c r="E168" s="37">
        <v>29986</v>
      </c>
      <c r="F168" s="38" t="s">
        <v>950</v>
      </c>
      <c r="G168" s="35" t="s">
        <v>924</v>
      </c>
      <c r="H168" s="35" t="s">
        <v>931</v>
      </c>
      <c r="I168" s="35">
        <v>5</v>
      </c>
      <c r="J168" s="37">
        <v>42821</v>
      </c>
      <c r="L168" s="39"/>
      <c r="M168" s="40"/>
      <c r="N16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44647</v>
      </c>
      <c r="O168" s="154" t="str">
        <f ca="1">IF(T_données_générales[[#This Row],[Date limite de prochaine visite]]&lt;TODAY(),"OUI","NON")</f>
        <v>NON</v>
      </c>
      <c r="P168" s="154" t="str">
        <f ca="1">IF(AND(T_données_générales[[#This Row],[Date limite de prochaine visite]]&gt;=TODAY(),T_données_générales[[#This Row],[Date limite de prochaine visite]]&lt;TODAY()+15),"OUI","NON")</f>
        <v>NON</v>
      </c>
      <c r="Q168" s="154" t="str">
        <f ca="1">IF(T_données_générales[[#This Row],[Date limite de prochaine visite]]&gt;TODAY()+15,"OUI","NON")</f>
        <v>OUI</v>
      </c>
    </row>
    <row r="169" spans="1:17" ht="12.75" x14ac:dyDescent="0.35">
      <c r="A169" s="35">
        <v>1333</v>
      </c>
      <c r="B169" s="36" t="s">
        <v>248</v>
      </c>
      <c r="C169" s="36" t="s">
        <v>712</v>
      </c>
      <c r="D169" s="35" t="s">
        <v>27</v>
      </c>
      <c r="E169" s="37">
        <v>30319</v>
      </c>
      <c r="F169" s="38" t="s">
        <v>957</v>
      </c>
      <c r="G169" s="35" t="s">
        <v>927</v>
      </c>
      <c r="H169" s="35" t="s">
        <v>929</v>
      </c>
      <c r="I169" s="35">
        <v>3</v>
      </c>
      <c r="J169" s="37">
        <v>43115</v>
      </c>
      <c r="L169" s="39"/>
      <c r="M169" s="40"/>
      <c r="N16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44211</v>
      </c>
      <c r="O169" s="154" t="str">
        <f ca="1">IF(T_données_générales[[#This Row],[Date limite de prochaine visite]]&lt;TODAY(),"OUI","NON")</f>
        <v>OUI</v>
      </c>
      <c r="P169" s="154" t="str">
        <f ca="1">IF(AND(T_données_générales[[#This Row],[Date limite de prochaine visite]]&gt;=TODAY(),T_données_générales[[#This Row],[Date limite de prochaine visite]]&lt;TODAY()+15),"OUI","NON")</f>
        <v>NON</v>
      </c>
      <c r="Q169" s="154" t="str">
        <f ca="1">IF(T_données_générales[[#This Row],[Date limite de prochaine visite]]&gt;TODAY()+15,"OUI","NON")</f>
        <v>NON</v>
      </c>
    </row>
    <row r="170" spans="1:17" ht="12.75" x14ac:dyDescent="0.35">
      <c r="A170" s="35">
        <v>1690</v>
      </c>
      <c r="B170" s="36" t="s">
        <v>144</v>
      </c>
      <c r="C170" s="36" t="s">
        <v>611</v>
      </c>
      <c r="D170" s="35" t="s">
        <v>28</v>
      </c>
      <c r="E170" s="37">
        <v>41672</v>
      </c>
      <c r="F170" s="38" t="s">
        <v>947</v>
      </c>
      <c r="G170" s="35" t="s">
        <v>922</v>
      </c>
      <c r="H170" s="35" t="s">
        <v>931</v>
      </c>
      <c r="I170" s="35">
        <v>5</v>
      </c>
      <c r="J170" s="37">
        <v>43895</v>
      </c>
      <c r="L170" s="39"/>
      <c r="M170" s="40"/>
      <c r="N17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45721</v>
      </c>
      <c r="O170" s="154" t="str">
        <f ca="1">IF(T_données_générales[[#This Row],[Date limite de prochaine visite]]&lt;TODAY(),"OUI","NON")</f>
        <v>NON</v>
      </c>
      <c r="P170" s="154" t="str">
        <f ca="1">IF(AND(T_données_générales[[#This Row],[Date limite de prochaine visite]]&gt;=TODAY(),T_données_générales[[#This Row],[Date limite de prochaine visite]]&lt;TODAY()+15),"OUI","NON")</f>
        <v>NON</v>
      </c>
      <c r="Q170" s="154" t="str">
        <f ca="1">IF(T_données_générales[[#This Row],[Date limite de prochaine visite]]&gt;TODAY()+15,"OUI","NON")</f>
        <v>OUI</v>
      </c>
    </row>
    <row r="171" spans="1:17" ht="12.75" x14ac:dyDescent="0.35">
      <c r="A171" s="35">
        <v>1399</v>
      </c>
      <c r="B171" s="36" t="s">
        <v>441</v>
      </c>
      <c r="C171" s="36" t="s">
        <v>868</v>
      </c>
      <c r="D171" s="35" t="s">
        <v>27</v>
      </c>
      <c r="E171" s="37">
        <v>32881</v>
      </c>
      <c r="F171" s="38" t="s">
        <v>957</v>
      </c>
      <c r="G171" s="35" t="s">
        <v>924</v>
      </c>
      <c r="H171" s="35" t="s">
        <v>931</v>
      </c>
      <c r="I171" s="35">
        <v>5</v>
      </c>
      <c r="J171" s="37">
        <v>43720</v>
      </c>
      <c r="L171" s="39"/>
      <c r="M171" s="40"/>
      <c r="N17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45547</v>
      </c>
      <c r="O171" s="154" t="str">
        <f ca="1">IF(T_données_générales[[#This Row],[Date limite de prochaine visite]]&lt;TODAY(),"OUI","NON")</f>
        <v>NON</v>
      </c>
      <c r="P171" s="154" t="str">
        <f ca="1">IF(AND(T_données_générales[[#This Row],[Date limite de prochaine visite]]&gt;=TODAY(),T_données_générales[[#This Row],[Date limite de prochaine visite]]&lt;TODAY()+15),"OUI","NON")</f>
        <v>NON</v>
      </c>
      <c r="Q171" s="154" t="str">
        <f ca="1">IF(T_données_générales[[#This Row],[Date limite de prochaine visite]]&gt;TODAY()+15,"OUI","NON")</f>
        <v>OUI</v>
      </c>
    </row>
    <row r="172" spans="1:17" ht="12.75" x14ac:dyDescent="0.35">
      <c r="A172" s="35">
        <v>1318</v>
      </c>
      <c r="B172" s="36" t="s">
        <v>311</v>
      </c>
      <c r="C172" s="36" t="s">
        <v>10</v>
      </c>
      <c r="D172" s="35" t="s">
        <v>27</v>
      </c>
      <c r="E172" s="37">
        <v>29255</v>
      </c>
      <c r="F172" s="38" t="s">
        <v>947</v>
      </c>
      <c r="G172" s="35" t="s">
        <v>922</v>
      </c>
      <c r="H172" s="35" t="s">
        <v>931</v>
      </c>
      <c r="I172" s="35">
        <v>5</v>
      </c>
      <c r="J172" s="37">
        <v>43836</v>
      </c>
      <c r="L172" s="39" t="s">
        <v>943</v>
      </c>
      <c r="M172" s="40">
        <v>44328</v>
      </c>
      <c r="N17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44336</v>
      </c>
      <c r="O172" s="154" t="str">
        <f ca="1">IF(T_données_générales[[#This Row],[Date limite de prochaine visite]]&lt;TODAY(),"OUI","NON")</f>
        <v>OUI</v>
      </c>
      <c r="P172" s="154" t="str">
        <f ca="1">IF(AND(T_données_générales[[#This Row],[Date limite de prochaine visite]]&gt;=TODAY(),T_données_générales[[#This Row],[Date limite de prochaine visite]]&lt;TODAY()+15),"OUI","NON")</f>
        <v>NON</v>
      </c>
      <c r="Q172" s="154" t="str">
        <f ca="1">IF(T_données_générales[[#This Row],[Date limite de prochaine visite]]&gt;TODAY()+15,"OUI","NON")</f>
        <v>NON</v>
      </c>
    </row>
    <row r="173" spans="1:17" ht="12.75" x14ac:dyDescent="0.35">
      <c r="A173" s="35">
        <v>1378</v>
      </c>
      <c r="B173" s="36" t="s">
        <v>311</v>
      </c>
      <c r="C173" s="36" t="s">
        <v>770</v>
      </c>
      <c r="D173" s="35" t="s">
        <v>27</v>
      </c>
      <c r="E173" s="37">
        <v>32412</v>
      </c>
      <c r="F173" s="38" t="s">
        <v>951</v>
      </c>
      <c r="G173" s="35" t="s">
        <v>924</v>
      </c>
      <c r="H173" s="35" t="s">
        <v>928</v>
      </c>
      <c r="I173" s="35">
        <v>4</v>
      </c>
      <c r="J173" s="37">
        <v>43801</v>
      </c>
      <c r="L173" s="39"/>
      <c r="M173" s="40"/>
      <c r="N17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45262</v>
      </c>
      <c r="O173" s="154" t="str">
        <f ca="1">IF(T_données_générales[[#This Row],[Date limite de prochaine visite]]&lt;TODAY(),"OUI","NON")</f>
        <v>NON</v>
      </c>
      <c r="P173" s="154" t="str">
        <f ca="1">IF(AND(T_données_générales[[#This Row],[Date limite de prochaine visite]]&gt;=TODAY(),T_données_générales[[#This Row],[Date limite de prochaine visite]]&lt;TODAY()+15),"OUI","NON")</f>
        <v>NON</v>
      </c>
      <c r="Q173" s="154" t="str">
        <f ca="1">IF(T_données_générales[[#This Row],[Date limite de prochaine visite]]&gt;TODAY()+15,"OUI","NON")</f>
        <v>OUI</v>
      </c>
    </row>
    <row r="174" spans="1:17" ht="12.75" x14ac:dyDescent="0.35">
      <c r="A174" s="35">
        <v>1679</v>
      </c>
      <c r="B174" s="36" t="s">
        <v>311</v>
      </c>
      <c r="C174" s="36" t="s">
        <v>835</v>
      </c>
      <c r="D174" s="35" t="s">
        <v>27</v>
      </c>
      <c r="E174" s="37">
        <v>40917</v>
      </c>
      <c r="F174" s="38" t="s">
        <v>956</v>
      </c>
      <c r="G174" s="35" t="s">
        <v>927</v>
      </c>
      <c r="H174" s="35" t="s">
        <v>931</v>
      </c>
      <c r="I174" s="35">
        <v>5</v>
      </c>
      <c r="J174" s="37">
        <v>44182</v>
      </c>
      <c r="L174" s="39"/>
      <c r="M174" s="40"/>
      <c r="N17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46008</v>
      </c>
      <c r="O174" s="154" t="str">
        <f ca="1">IF(T_données_générales[[#This Row],[Date limite de prochaine visite]]&lt;TODAY(),"OUI","NON")</f>
        <v>NON</v>
      </c>
      <c r="P174" s="154" t="str">
        <f ca="1">IF(AND(T_données_générales[[#This Row],[Date limite de prochaine visite]]&gt;=TODAY(),T_données_générales[[#This Row],[Date limite de prochaine visite]]&lt;TODAY()+15),"OUI","NON")</f>
        <v>NON</v>
      </c>
      <c r="Q174" s="154" t="str">
        <f ca="1">IF(T_données_générales[[#This Row],[Date limite de prochaine visite]]&gt;TODAY()+15,"OUI","NON")</f>
        <v>OUI</v>
      </c>
    </row>
    <row r="175" spans="1:17" ht="12.75" x14ac:dyDescent="0.35">
      <c r="A175" s="35">
        <v>1374</v>
      </c>
      <c r="B175" s="36" t="s">
        <v>336</v>
      </c>
      <c r="C175" s="36" t="s">
        <v>790</v>
      </c>
      <c r="D175" s="35" t="s">
        <v>27</v>
      </c>
      <c r="E175" s="37">
        <v>32412</v>
      </c>
      <c r="F175" s="38" t="s">
        <v>948</v>
      </c>
      <c r="G175" s="35" t="s">
        <v>927</v>
      </c>
      <c r="H175" s="35" t="s">
        <v>929</v>
      </c>
      <c r="I175" s="35">
        <v>3</v>
      </c>
      <c r="J175" s="37">
        <v>43346</v>
      </c>
      <c r="L175" s="39"/>
      <c r="M175" s="40"/>
      <c r="N17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44442</v>
      </c>
      <c r="O175" s="154" t="str">
        <f ca="1">IF(T_données_générales[[#This Row],[Date limite de prochaine visite]]&lt;TODAY(),"OUI","NON")</f>
        <v>NON</v>
      </c>
      <c r="P175" s="154" t="str">
        <f ca="1">IF(AND(T_données_générales[[#This Row],[Date limite de prochaine visite]]&gt;=TODAY(),T_données_générales[[#This Row],[Date limite de prochaine visite]]&lt;TODAY()+15),"OUI","NON")</f>
        <v>NON</v>
      </c>
      <c r="Q175" s="154" t="str">
        <f ca="1">IF(T_données_générales[[#This Row],[Date limite de prochaine visite]]&gt;TODAY()+15,"OUI","NON")</f>
        <v>OUI</v>
      </c>
    </row>
    <row r="176" spans="1:17" ht="12.75" x14ac:dyDescent="0.35">
      <c r="A176" s="35">
        <v>1479</v>
      </c>
      <c r="B176" s="36" t="s">
        <v>250</v>
      </c>
      <c r="C176" s="36" t="s">
        <v>714</v>
      </c>
      <c r="D176" s="35" t="s">
        <v>27</v>
      </c>
      <c r="E176" s="37">
        <v>35799</v>
      </c>
      <c r="F176" s="38" t="s">
        <v>956</v>
      </c>
      <c r="G176" s="35" t="s">
        <v>927</v>
      </c>
      <c r="H176" s="35" t="s">
        <v>929</v>
      </c>
      <c r="I176" s="35">
        <v>3</v>
      </c>
      <c r="J176" s="37">
        <v>43438</v>
      </c>
      <c r="L176" s="39"/>
      <c r="M176" s="40"/>
      <c r="N17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44534</v>
      </c>
      <c r="O176" s="154" t="str">
        <f ca="1">IF(T_données_générales[[#This Row],[Date limite de prochaine visite]]&lt;TODAY(),"OUI","NON")</f>
        <v>NON</v>
      </c>
      <c r="P176" s="154" t="str">
        <f ca="1">IF(AND(T_données_générales[[#This Row],[Date limite de prochaine visite]]&gt;=TODAY(),T_données_générales[[#This Row],[Date limite de prochaine visite]]&lt;TODAY()+15),"OUI","NON")</f>
        <v>NON</v>
      </c>
      <c r="Q176" s="154" t="str">
        <f ca="1">IF(T_données_générales[[#This Row],[Date limite de prochaine visite]]&gt;TODAY()+15,"OUI","NON")</f>
        <v>OUI</v>
      </c>
    </row>
    <row r="177" spans="1:17" ht="12.75" x14ac:dyDescent="0.35">
      <c r="A177" s="35">
        <v>1676</v>
      </c>
      <c r="B177" s="36" t="s">
        <v>145</v>
      </c>
      <c r="C177" s="36" t="s">
        <v>612</v>
      </c>
      <c r="D177" s="35" t="s">
        <v>27</v>
      </c>
      <c r="E177" s="37">
        <v>40917</v>
      </c>
      <c r="F177" s="38" t="s">
        <v>947</v>
      </c>
      <c r="G177" s="35" t="s">
        <v>922</v>
      </c>
      <c r="H177" s="35" t="s">
        <v>931</v>
      </c>
      <c r="I177" s="35">
        <v>5</v>
      </c>
      <c r="J177" s="37">
        <v>42772</v>
      </c>
      <c r="L177" s="39"/>
      <c r="M177" s="40"/>
      <c r="N17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177" s="154" t="str">
        <f ca="1">IF(T_données_générales[[#This Row],[Date limite de prochaine visite]]&lt;TODAY(),"OUI","NON")</f>
        <v>NON</v>
      </c>
      <c r="P177" s="154" t="str">
        <f ca="1">IF(AND(T_données_générales[[#This Row],[Date limite de prochaine visite]]&gt;=TODAY(),T_données_générales[[#This Row],[Date limite de prochaine visite]]&lt;TODAY()+15),"OUI","NON")</f>
        <v>NON</v>
      </c>
      <c r="Q177" s="154" t="str">
        <f ca="1">IF(T_données_générales[[#This Row],[Date limite de prochaine visite]]&gt;TODAY()+15,"OUI","NON")</f>
        <v>OUI</v>
      </c>
    </row>
    <row r="178" spans="1:17" ht="12.75" x14ac:dyDescent="0.35">
      <c r="A178" s="35">
        <v>1361</v>
      </c>
      <c r="B178" s="36" t="s">
        <v>104</v>
      </c>
      <c r="C178" s="36" t="s">
        <v>570</v>
      </c>
      <c r="D178" s="35" t="s">
        <v>28</v>
      </c>
      <c r="E178" s="37">
        <v>32391</v>
      </c>
      <c r="F178" s="38" t="s">
        <v>947</v>
      </c>
      <c r="G178" s="35" t="s">
        <v>927</v>
      </c>
      <c r="H178" s="35" t="s">
        <v>928</v>
      </c>
      <c r="I178" s="35">
        <v>4</v>
      </c>
      <c r="J178" s="37">
        <v>44200</v>
      </c>
      <c r="L178" s="39"/>
      <c r="M178" s="40"/>
      <c r="N17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45661</v>
      </c>
      <c r="O178" s="154" t="str">
        <f ca="1">IF(T_données_générales[[#This Row],[Date limite de prochaine visite]]&lt;TODAY(),"OUI","NON")</f>
        <v>NON</v>
      </c>
      <c r="P178" s="154" t="str">
        <f ca="1">IF(AND(T_données_générales[[#This Row],[Date limite de prochaine visite]]&gt;=TODAY(),T_données_générales[[#This Row],[Date limite de prochaine visite]]&lt;TODAY()+15),"OUI","NON")</f>
        <v>NON</v>
      </c>
      <c r="Q178" s="154" t="str">
        <f ca="1">IF(T_données_générales[[#This Row],[Date limite de prochaine visite]]&gt;TODAY()+15,"OUI","NON")</f>
        <v>OUI</v>
      </c>
    </row>
    <row r="179" spans="1:17" ht="12.75" x14ac:dyDescent="0.35">
      <c r="A179" s="35">
        <v>1614</v>
      </c>
      <c r="B179" s="36" t="s">
        <v>187</v>
      </c>
      <c r="C179" s="36" t="s">
        <v>652</v>
      </c>
      <c r="D179" s="35" t="s">
        <v>27</v>
      </c>
      <c r="E179" s="37">
        <v>38871</v>
      </c>
      <c r="F179" s="38" t="s">
        <v>947</v>
      </c>
      <c r="G179" s="35" t="s">
        <v>922</v>
      </c>
      <c r="H179" s="35" t="s">
        <v>931</v>
      </c>
      <c r="I179" s="35">
        <v>5</v>
      </c>
      <c r="J179" s="37">
        <v>42522</v>
      </c>
      <c r="L179" s="39"/>
      <c r="M179" s="40"/>
      <c r="N17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44348</v>
      </c>
      <c r="O179" s="154" t="str">
        <f ca="1">IF(T_données_générales[[#This Row],[Date limite de prochaine visite]]&lt;TODAY(),"OUI","NON")</f>
        <v>NON</v>
      </c>
      <c r="P179" s="154" t="str">
        <f ca="1">IF(AND(T_données_générales[[#This Row],[Date limite de prochaine visite]]&gt;=TODAY(),T_données_générales[[#This Row],[Date limite de prochaine visite]]&lt;TODAY()+15),"OUI","NON")</f>
        <v>OUI</v>
      </c>
      <c r="Q179" s="154" t="str">
        <f ca="1">IF(T_données_générales[[#This Row],[Date limite de prochaine visite]]&gt;TODAY()+15,"OUI","NON")</f>
        <v>NON</v>
      </c>
    </row>
    <row r="180" spans="1:17" ht="12.75" x14ac:dyDescent="0.35">
      <c r="A180" s="35">
        <v>1806</v>
      </c>
      <c r="B180" s="36" t="s">
        <v>115</v>
      </c>
      <c r="C180" s="36" t="s">
        <v>581</v>
      </c>
      <c r="D180" s="35" t="s">
        <v>27</v>
      </c>
      <c r="E180" s="37">
        <v>44348</v>
      </c>
      <c r="F180" s="38" t="s">
        <v>955</v>
      </c>
      <c r="G180" s="35" t="s">
        <v>922</v>
      </c>
      <c r="H180" s="37" t="s">
        <v>998</v>
      </c>
      <c r="J180" s="40"/>
      <c r="L180" s="39"/>
      <c r="M180" s="40"/>
      <c r="N180"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180" s="154" t="str">
        <f ca="1">IF(T_données_générales[[#This Row],[Date limite de prochaine visite]]&lt;TODAY(),"OUI","NON")</f>
        <v>NON</v>
      </c>
      <c r="P180" s="154" t="str">
        <f ca="1">IF(AND(T_données_générales[[#This Row],[Date limite de prochaine visite]]&gt;=TODAY(),T_données_générales[[#This Row],[Date limite de prochaine visite]]&lt;TODAY()+15),"OUI","NON")</f>
        <v>NON</v>
      </c>
      <c r="Q180" s="154" t="str">
        <f ca="1">IF(T_données_générales[[#This Row],[Date limite de prochaine visite]]&gt;TODAY()+15,"OUI","NON")</f>
        <v>OUI</v>
      </c>
    </row>
    <row r="181" spans="1:17" ht="12.75" x14ac:dyDescent="0.35">
      <c r="A181" s="35">
        <v>1807</v>
      </c>
      <c r="B181" s="36" t="s">
        <v>368</v>
      </c>
      <c r="C181" s="36" t="s">
        <v>814</v>
      </c>
      <c r="D181" s="35" t="s">
        <v>28</v>
      </c>
      <c r="E181" s="37">
        <v>44348</v>
      </c>
      <c r="F181" s="38" t="s">
        <v>954</v>
      </c>
      <c r="G181" s="35" t="s">
        <v>927</v>
      </c>
      <c r="H181" s="35" t="s">
        <v>998</v>
      </c>
      <c r="J181" s="40"/>
      <c r="L181" s="39"/>
      <c r="M181" s="40"/>
      <c r="N181"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181" s="154" t="str">
        <f ca="1">IF(T_données_générales[[#This Row],[Date limite de prochaine visite]]&lt;TODAY(),"OUI","NON")</f>
        <v>NON</v>
      </c>
      <c r="P181" s="154" t="str">
        <f ca="1">IF(AND(T_données_générales[[#This Row],[Date limite de prochaine visite]]&gt;=TODAY(),T_données_générales[[#This Row],[Date limite de prochaine visite]]&lt;TODAY()+15),"OUI","NON")</f>
        <v>NON</v>
      </c>
      <c r="Q181" s="154" t="str">
        <f ca="1">IF(T_données_générales[[#This Row],[Date limite de prochaine visite]]&gt;TODAY()+15,"OUI","NON")</f>
        <v>OUI</v>
      </c>
    </row>
    <row r="182" spans="1:17" ht="12.75" x14ac:dyDescent="0.35">
      <c r="A182" s="35">
        <v>1647</v>
      </c>
      <c r="B182" s="36" t="s">
        <v>268</v>
      </c>
      <c r="C182" s="36" t="s">
        <v>731</v>
      </c>
      <c r="D182" s="35" t="s">
        <v>28</v>
      </c>
      <c r="E182" s="37">
        <v>39832</v>
      </c>
      <c r="F182" s="38" t="s">
        <v>956</v>
      </c>
      <c r="G182" s="35" t="s">
        <v>927</v>
      </c>
      <c r="H182" s="35" t="s">
        <v>931</v>
      </c>
      <c r="I182" s="35">
        <v>5</v>
      </c>
      <c r="J182" s="37">
        <v>43591</v>
      </c>
      <c r="L182" s="39"/>
      <c r="M182" s="40"/>
      <c r="N18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45418</v>
      </c>
      <c r="O182" s="154" t="str">
        <f ca="1">IF(T_données_générales[[#This Row],[Date limite de prochaine visite]]&lt;TODAY(),"OUI","NON")</f>
        <v>NON</v>
      </c>
      <c r="P182" s="154" t="str">
        <f ca="1">IF(AND(T_données_générales[[#This Row],[Date limite de prochaine visite]]&gt;=TODAY(),T_données_générales[[#This Row],[Date limite de prochaine visite]]&lt;TODAY()+15),"OUI","NON")</f>
        <v>NON</v>
      </c>
      <c r="Q182" s="154" t="str">
        <f ca="1">IF(T_données_générales[[#This Row],[Date limite de prochaine visite]]&gt;TODAY()+15,"OUI","NON")</f>
        <v>OUI</v>
      </c>
    </row>
    <row r="183" spans="1:17" ht="12.75" x14ac:dyDescent="0.35">
      <c r="A183" s="35">
        <v>1344</v>
      </c>
      <c r="B183" s="36" t="s">
        <v>78</v>
      </c>
      <c r="C183" s="36" t="s">
        <v>544</v>
      </c>
      <c r="D183" s="35" t="s">
        <v>27</v>
      </c>
      <c r="E183" s="37">
        <v>31292</v>
      </c>
      <c r="F183" s="38" t="s">
        <v>955</v>
      </c>
      <c r="G183" s="35" t="s">
        <v>927</v>
      </c>
      <c r="H183" s="35" t="s">
        <v>928</v>
      </c>
      <c r="I183" s="35">
        <v>2</v>
      </c>
      <c r="J183" s="37">
        <v>42870</v>
      </c>
      <c r="L183" s="39"/>
      <c r="M183" s="40"/>
      <c r="N18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43600</v>
      </c>
      <c r="O183" s="154" t="str">
        <f ca="1">IF(T_données_générales[[#This Row],[Date limite de prochaine visite]]&lt;TODAY(),"OUI","NON")</f>
        <v>OUI</v>
      </c>
      <c r="P183" s="154" t="str">
        <f ca="1">IF(AND(T_données_générales[[#This Row],[Date limite de prochaine visite]]&gt;=TODAY(),T_données_générales[[#This Row],[Date limite de prochaine visite]]&lt;TODAY()+15),"OUI","NON")</f>
        <v>NON</v>
      </c>
      <c r="Q183" s="154" t="str">
        <f ca="1">IF(T_données_générales[[#This Row],[Date limite de prochaine visite]]&gt;TODAY()+15,"OUI","NON")</f>
        <v>NON</v>
      </c>
    </row>
    <row r="184" spans="1:17" ht="12.75" x14ac:dyDescent="0.35">
      <c r="A184" s="35">
        <v>1680</v>
      </c>
      <c r="B184" s="36" t="s">
        <v>78</v>
      </c>
      <c r="C184" s="36" t="s">
        <v>15</v>
      </c>
      <c r="D184" s="35" t="s">
        <v>28</v>
      </c>
      <c r="E184" s="37">
        <v>40917</v>
      </c>
      <c r="F184" s="38" t="s">
        <v>949</v>
      </c>
      <c r="G184" s="35" t="s">
        <v>922</v>
      </c>
      <c r="H184" s="35" t="s">
        <v>931</v>
      </c>
      <c r="I184" s="35">
        <v>5</v>
      </c>
      <c r="J184" s="37">
        <v>43871</v>
      </c>
      <c r="L184" s="39" t="s">
        <v>942</v>
      </c>
      <c r="M184" s="40">
        <v>44235</v>
      </c>
      <c r="N18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44243</v>
      </c>
      <c r="O184" s="154" t="str">
        <f ca="1">IF(T_données_générales[[#This Row],[Date limite de prochaine visite]]&lt;TODAY(),"OUI","NON")</f>
        <v>OUI</v>
      </c>
      <c r="P184" s="154" t="str">
        <f ca="1">IF(AND(T_données_générales[[#This Row],[Date limite de prochaine visite]]&gt;=TODAY(),T_données_générales[[#This Row],[Date limite de prochaine visite]]&lt;TODAY()+15),"OUI","NON")</f>
        <v>NON</v>
      </c>
      <c r="Q184" s="154" t="str">
        <f ca="1">IF(T_données_générales[[#This Row],[Date limite de prochaine visite]]&gt;TODAY()+15,"OUI","NON")</f>
        <v>NON</v>
      </c>
    </row>
    <row r="185" spans="1:17" ht="12.75" x14ac:dyDescent="0.35">
      <c r="A185" s="35">
        <v>1572</v>
      </c>
      <c r="B185" s="36" t="s">
        <v>112</v>
      </c>
      <c r="C185" s="36" t="s">
        <v>578</v>
      </c>
      <c r="D185" s="35" t="s">
        <v>27</v>
      </c>
      <c r="E185" s="37">
        <v>37865</v>
      </c>
      <c r="F185" s="38" t="s">
        <v>953</v>
      </c>
      <c r="G185" s="35" t="s">
        <v>922</v>
      </c>
      <c r="H185" s="35" t="s">
        <v>931</v>
      </c>
      <c r="I185" s="35">
        <v>5</v>
      </c>
      <c r="J185" s="37">
        <v>42772</v>
      </c>
      <c r="L185" s="39"/>
      <c r="M185" s="40"/>
      <c r="N18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185" s="154" t="str">
        <f ca="1">IF(T_données_générales[[#This Row],[Date limite de prochaine visite]]&lt;TODAY(),"OUI","NON")</f>
        <v>NON</v>
      </c>
      <c r="P185" s="154" t="str">
        <f ca="1">IF(AND(T_données_générales[[#This Row],[Date limite de prochaine visite]]&gt;=TODAY(),T_données_générales[[#This Row],[Date limite de prochaine visite]]&lt;TODAY()+15),"OUI","NON")</f>
        <v>NON</v>
      </c>
      <c r="Q185" s="154" t="str">
        <f ca="1">IF(T_données_générales[[#This Row],[Date limite de prochaine visite]]&gt;TODAY()+15,"OUI","NON")</f>
        <v>OUI</v>
      </c>
    </row>
    <row r="186" spans="1:17" ht="12.75" x14ac:dyDescent="0.35">
      <c r="A186" s="35">
        <v>1792</v>
      </c>
      <c r="B186" s="36" t="s">
        <v>517</v>
      </c>
      <c r="C186" s="36" t="s">
        <v>4</v>
      </c>
      <c r="D186" s="35" t="s">
        <v>27</v>
      </c>
      <c r="E186" s="37">
        <v>44200</v>
      </c>
      <c r="F186" s="38" t="s">
        <v>953</v>
      </c>
      <c r="G186" s="35" t="s">
        <v>924</v>
      </c>
      <c r="H186" s="35" t="s">
        <v>931</v>
      </c>
      <c r="I186" s="35">
        <v>5</v>
      </c>
      <c r="J186" s="37">
        <v>44179</v>
      </c>
      <c r="L186" s="39" t="s">
        <v>943</v>
      </c>
      <c r="M186" s="40">
        <v>44273</v>
      </c>
      <c r="N18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44281</v>
      </c>
      <c r="O186" s="154" t="str">
        <f ca="1">IF(T_données_générales[[#This Row],[Date limite de prochaine visite]]&lt;TODAY(),"OUI","NON")</f>
        <v>OUI</v>
      </c>
      <c r="P186" s="154" t="str">
        <f ca="1">IF(AND(T_données_générales[[#This Row],[Date limite de prochaine visite]]&gt;=TODAY(),T_données_générales[[#This Row],[Date limite de prochaine visite]]&lt;TODAY()+15),"OUI","NON")</f>
        <v>NON</v>
      </c>
      <c r="Q186" s="154" t="str">
        <f ca="1">IF(T_données_générales[[#This Row],[Date limite de prochaine visite]]&gt;TODAY()+15,"OUI","NON")</f>
        <v>NON</v>
      </c>
    </row>
    <row r="187" spans="1:17" ht="12.75" x14ac:dyDescent="0.35">
      <c r="A187" s="35">
        <v>1475</v>
      </c>
      <c r="B187" s="36" t="s">
        <v>249</v>
      </c>
      <c r="C187" s="36" t="s">
        <v>713</v>
      </c>
      <c r="D187" s="35" t="s">
        <v>27</v>
      </c>
      <c r="E187" s="37">
        <v>35799</v>
      </c>
      <c r="F187" s="38" t="s">
        <v>953</v>
      </c>
      <c r="G187" s="35" t="s">
        <v>927</v>
      </c>
      <c r="H187" s="35" t="s">
        <v>929</v>
      </c>
      <c r="I187" s="35">
        <v>3</v>
      </c>
      <c r="J187" s="37">
        <v>43438</v>
      </c>
      <c r="L187" s="39"/>
      <c r="M187" s="40"/>
      <c r="N18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44534</v>
      </c>
      <c r="O187" s="154" t="str">
        <f ca="1">IF(T_données_générales[[#This Row],[Date limite de prochaine visite]]&lt;TODAY(),"OUI","NON")</f>
        <v>NON</v>
      </c>
      <c r="P187" s="154" t="str">
        <f ca="1">IF(AND(T_données_générales[[#This Row],[Date limite de prochaine visite]]&gt;=TODAY(),T_données_générales[[#This Row],[Date limite de prochaine visite]]&lt;TODAY()+15),"OUI","NON")</f>
        <v>NON</v>
      </c>
      <c r="Q187" s="154" t="str">
        <f ca="1">IF(T_données_générales[[#This Row],[Date limite de prochaine visite]]&gt;TODAY()+15,"OUI","NON")</f>
        <v>OUI</v>
      </c>
    </row>
    <row r="188" spans="1:17" ht="12.75" x14ac:dyDescent="0.35">
      <c r="A188" s="35">
        <v>1540</v>
      </c>
      <c r="B188" s="36" t="s">
        <v>165</v>
      </c>
      <c r="C188" s="36" t="s">
        <v>632</v>
      </c>
      <c r="D188" s="35" t="s">
        <v>27</v>
      </c>
      <c r="E188" s="37">
        <v>37263</v>
      </c>
      <c r="F188" s="38" t="s">
        <v>957</v>
      </c>
      <c r="G188" s="35" t="s">
        <v>924</v>
      </c>
      <c r="H188" s="35" t="s">
        <v>929</v>
      </c>
      <c r="I188" s="35">
        <v>3</v>
      </c>
      <c r="J188" s="37">
        <v>44180</v>
      </c>
      <c r="L188" s="39"/>
      <c r="M188" s="40"/>
      <c r="N18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45275</v>
      </c>
      <c r="O188" s="154" t="str">
        <f ca="1">IF(T_données_générales[[#This Row],[Date limite de prochaine visite]]&lt;TODAY(),"OUI","NON")</f>
        <v>NON</v>
      </c>
      <c r="P188" s="154" t="str">
        <f ca="1">IF(AND(T_données_générales[[#This Row],[Date limite de prochaine visite]]&gt;=TODAY(),T_données_générales[[#This Row],[Date limite de prochaine visite]]&lt;TODAY()+15),"OUI","NON")</f>
        <v>NON</v>
      </c>
      <c r="Q188" s="154" t="str">
        <f ca="1">IF(T_données_générales[[#This Row],[Date limite de prochaine visite]]&gt;TODAY()+15,"OUI","NON")</f>
        <v>OUI</v>
      </c>
    </row>
    <row r="189" spans="1:17" ht="12.75" x14ac:dyDescent="0.35">
      <c r="A189" s="35">
        <v>1784</v>
      </c>
      <c r="B189" s="36" t="s">
        <v>153</v>
      </c>
      <c r="C189" s="36" t="s">
        <v>620</v>
      </c>
      <c r="D189" s="35" t="s">
        <v>28</v>
      </c>
      <c r="E189" s="37">
        <v>44095</v>
      </c>
      <c r="F189" s="38" t="s">
        <v>949</v>
      </c>
      <c r="G189" s="35" t="s">
        <v>927</v>
      </c>
      <c r="H189" s="35" t="s">
        <v>928</v>
      </c>
      <c r="I189" s="35">
        <v>4</v>
      </c>
      <c r="J189" s="37">
        <v>44033</v>
      </c>
      <c r="L189" s="39"/>
      <c r="M189" s="40"/>
      <c r="N18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45494</v>
      </c>
      <c r="O189" s="154" t="str">
        <f ca="1">IF(T_données_générales[[#This Row],[Date limite de prochaine visite]]&lt;TODAY(),"OUI","NON")</f>
        <v>NON</v>
      </c>
      <c r="P189" s="154" t="str">
        <f ca="1">IF(AND(T_données_générales[[#This Row],[Date limite de prochaine visite]]&gt;=TODAY(),T_données_générales[[#This Row],[Date limite de prochaine visite]]&lt;TODAY()+15),"OUI","NON")</f>
        <v>NON</v>
      </c>
      <c r="Q189" s="154" t="str">
        <f ca="1">IF(T_données_générales[[#This Row],[Date limite de prochaine visite]]&gt;TODAY()+15,"OUI","NON")</f>
        <v>OUI</v>
      </c>
    </row>
    <row r="190" spans="1:17" ht="12.75" x14ac:dyDescent="0.35">
      <c r="A190" s="35">
        <v>1661</v>
      </c>
      <c r="B190" s="36" t="s">
        <v>280</v>
      </c>
      <c r="C190" s="36" t="s">
        <v>743</v>
      </c>
      <c r="D190" s="35" t="s">
        <v>27</v>
      </c>
      <c r="E190" s="37">
        <v>40864</v>
      </c>
      <c r="F190" s="38" t="s">
        <v>957</v>
      </c>
      <c r="G190" s="35" t="s">
        <v>922</v>
      </c>
      <c r="H190" s="35" t="s">
        <v>931</v>
      </c>
      <c r="I190" s="35">
        <v>5</v>
      </c>
      <c r="J190" s="37">
        <v>42744</v>
      </c>
      <c r="L190" s="39"/>
      <c r="M190" s="40"/>
      <c r="N19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44570</v>
      </c>
      <c r="O190" s="154" t="str">
        <f ca="1">IF(T_données_générales[[#This Row],[Date limite de prochaine visite]]&lt;TODAY(),"OUI","NON")</f>
        <v>NON</v>
      </c>
      <c r="P190" s="154" t="str">
        <f ca="1">IF(AND(T_données_générales[[#This Row],[Date limite de prochaine visite]]&gt;=TODAY(),T_données_générales[[#This Row],[Date limite de prochaine visite]]&lt;TODAY()+15),"OUI","NON")</f>
        <v>NON</v>
      </c>
      <c r="Q190" s="154" t="str">
        <f ca="1">IF(T_données_générales[[#This Row],[Date limite de prochaine visite]]&gt;TODAY()+15,"OUI","NON")</f>
        <v>OUI</v>
      </c>
    </row>
    <row r="191" spans="1:17" ht="12.75" x14ac:dyDescent="0.35">
      <c r="A191" s="35">
        <v>1765</v>
      </c>
      <c r="B191" s="36" t="s">
        <v>283</v>
      </c>
      <c r="C191" s="36" t="s">
        <v>746</v>
      </c>
      <c r="D191" s="35" t="s">
        <v>28</v>
      </c>
      <c r="E191" s="37">
        <v>43927</v>
      </c>
      <c r="F191" s="38" t="s">
        <v>951</v>
      </c>
      <c r="G191" s="35" t="s">
        <v>923</v>
      </c>
      <c r="H191" s="35" t="s">
        <v>931</v>
      </c>
      <c r="I191" s="35">
        <v>5</v>
      </c>
      <c r="J191" s="37">
        <v>43934</v>
      </c>
      <c r="L191" s="39"/>
      <c r="M191" s="40"/>
      <c r="N19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45760</v>
      </c>
      <c r="O191" s="154" t="str">
        <f ca="1">IF(T_données_générales[[#This Row],[Date limite de prochaine visite]]&lt;TODAY(),"OUI","NON")</f>
        <v>NON</v>
      </c>
      <c r="P191" s="154" t="str">
        <f ca="1">IF(AND(T_données_générales[[#This Row],[Date limite de prochaine visite]]&gt;=TODAY(),T_données_générales[[#This Row],[Date limite de prochaine visite]]&lt;TODAY()+15),"OUI","NON")</f>
        <v>NON</v>
      </c>
      <c r="Q191" s="154" t="str">
        <f ca="1">IF(T_données_générales[[#This Row],[Date limite de prochaine visite]]&gt;TODAY()+15,"OUI","NON")</f>
        <v>OUI</v>
      </c>
    </row>
    <row r="192" spans="1:17" ht="12.75" x14ac:dyDescent="0.35">
      <c r="A192" s="35">
        <v>1527</v>
      </c>
      <c r="B192" s="36" t="s">
        <v>170</v>
      </c>
      <c r="C192" s="36" t="s">
        <v>637</v>
      </c>
      <c r="D192" s="35" t="s">
        <v>27</v>
      </c>
      <c r="E192" s="37">
        <v>36717</v>
      </c>
      <c r="F192" s="38" t="s">
        <v>957</v>
      </c>
      <c r="G192" s="35" t="s">
        <v>927</v>
      </c>
      <c r="H192" s="35" t="s">
        <v>931</v>
      </c>
      <c r="I192" s="35">
        <v>5</v>
      </c>
      <c r="J192" s="37">
        <v>44075</v>
      </c>
      <c r="L192" s="39" t="s">
        <v>935</v>
      </c>
      <c r="M192" s="40">
        <v>44326</v>
      </c>
      <c r="N19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44334</v>
      </c>
      <c r="O192" s="154" t="str">
        <f ca="1">IF(T_données_générales[[#This Row],[Date limite de prochaine visite]]&lt;TODAY(),"OUI","NON")</f>
        <v>OUI</v>
      </c>
      <c r="P192" s="154" t="str">
        <f ca="1">IF(AND(T_données_générales[[#This Row],[Date limite de prochaine visite]]&gt;=TODAY(),T_données_générales[[#This Row],[Date limite de prochaine visite]]&lt;TODAY()+15),"OUI","NON")</f>
        <v>NON</v>
      </c>
      <c r="Q192" s="154" t="str">
        <f ca="1">IF(T_données_générales[[#This Row],[Date limite de prochaine visite]]&gt;TODAY()+15,"OUI","NON")</f>
        <v>NON</v>
      </c>
    </row>
    <row r="193" spans="1:17" ht="12.75" x14ac:dyDescent="0.35">
      <c r="A193" s="35">
        <v>1650</v>
      </c>
      <c r="B193" s="36" t="s">
        <v>198</v>
      </c>
      <c r="C193" s="36" t="s">
        <v>663</v>
      </c>
      <c r="D193" s="35" t="s">
        <v>28</v>
      </c>
      <c r="E193" s="37">
        <v>40455</v>
      </c>
      <c r="F193" s="38" t="s">
        <v>947</v>
      </c>
      <c r="G193" s="35" t="s">
        <v>922</v>
      </c>
      <c r="H193" s="35" t="s">
        <v>931</v>
      </c>
      <c r="I193" s="35">
        <v>5</v>
      </c>
      <c r="J193" s="37">
        <v>44144</v>
      </c>
      <c r="L193" s="39"/>
      <c r="M193" s="40"/>
      <c r="N19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45970</v>
      </c>
      <c r="O193" s="154" t="str">
        <f ca="1">IF(T_données_générales[[#This Row],[Date limite de prochaine visite]]&lt;TODAY(),"OUI","NON")</f>
        <v>NON</v>
      </c>
      <c r="P193" s="154" t="str">
        <f ca="1">IF(AND(T_données_générales[[#This Row],[Date limite de prochaine visite]]&gt;=TODAY(),T_données_générales[[#This Row],[Date limite de prochaine visite]]&lt;TODAY()+15),"OUI","NON")</f>
        <v>NON</v>
      </c>
      <c r="Q193" s="154" t="str">
        <f ca="1">IF(T_données_générales[[#This Row],[Date limite de prochaine visite]]&gt;TODAY()+15,"OUI","NON")</f>
        <v>OUI</v>
      </c>
    </row>
    <row r="194" spans="1:17" ht="12.75" x14ac:dyDescent="0.35">
      <c r="A194" s="35">
        <v>1610</v>
      </c>
      <c r="B194" s="36" t="s">
        <v>263</v>
      </c>
      <c r="C194" s="36" t="s">
        <v>727</v>
      </c>
      <c r="D194" s="35" t="s">
        <v>28</v>
      </c>
      <c r="E194" s="37">
        <v>38732</v>
      </c>
      <c r="F194" s="38" t="s">
        <v>954</v>
      </c>
      <c r="G194" s="35" t="s">
        <v>927</v>
      </c>
      <c r="H194" s="35" t="s">
        <v>929</v>
      </c>
      <c r="I194" s="35">
        <v>3</v>
      </c>
      <c r="J194" s="37">
        <v>42828</v>
      </c>
      <c r="L194" s="39" t="s">
        <v>942</v>
      </c>
      <c r="M194" s="40">
        <v>44336</v>
      </c>
      <c r="N19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44344</v>
      </c>
      <c r="O194" s="154" t="str">
        <f ca="1">IF(T_données_générales[[#This Row],[Date limite de prochaine visite]]&lt;TODAY(),"OUI","NON")</f>
        <v>NON</v>
      </c>
      <c r="P194" s="154" t="str">
        <f ca="1">IF(AND(T_données_générales[[#This Row],[Date limite de prochaine visite]]&gt;=TODAY(),T_données_générales[[#This Row],[Date limite de prochaine visite]]&lt;TODAY()+15),"OUI","NON")</f>
        <v>OUI</v>
      </c>
      <c r="Q194" s="154" t="str">
        <f ca="1">IF(T_données_générales[[#This Row],[Date limite de prochaine visite]]&gt;TODAY()+15,"OUI","NON")</f>
        <v>NON</v>
      </c>
    </row>
    <row r="195" spans="1:17" ht="12.75" x14ac:dyDescent="0.35">
      <c r="A195" s="35">
        <v>1518</v>
      </c>
      <c r="B195" s="36" t="s">
        <v>66</v>
      </c>
      <c r="C195" s="36" t="s">
        <v>534</v>
      </c>
      <c r="D195" s="35" t="s">
        <v>27</v>
      </c>
      <c r="E195" s="37">
        <v>36670</v>
      </c>
      <c r="F195" s="38" t="s">
        <v>953</v>
      </c>
      <c r="G195" s="35" t="s">
        <v>922</v>
      </c>
      <c r="H195" s="35" t="s">
        <v>931</v>
      </c>
      <c r="I195" s="35">
        <v>5</v>
      </c>
      <c r="J195" s="37">
        <v>42814</v>
      </c>
      <c r="L195" s="39"/>
      <c r="M195" s="40"/>
      <c r="N19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44640</v>
      </c>
      <c r="O195" s="154" t="str">
        <f ca="1">IF(T_données_générales[[#This Row],[Date limite de prochaine visite]]&lt;TODAY(),"OUI","NON")</f>
        <v>NON</v>
      </c>
      <c r="P195" s="154" t="str">
        <f ca="1">IF(AND(T_données_générales[[#This Row],[Date limite de prochaine visite]]&gt;=TODAY(),T_données_générales[[#This Row],[Date limite de prochaine visite]]&lt;TODAY()+15),"OUI","NON")</f>
        <v>NON</v>
      </c>
      <c r="Q195" s="154" t="str">
        <f ca="1">IF(T_données_générales[[#This Row],[Date limite de prochaine visite]]&gt;TODAY()+15,"OUI","NON")</f>
        <v>OUI</v>
      </c>
    </row>
    <row r="196" spans="1:17" ht="12.75" x14ac:dyDescent="0.35">
      <c r="A196" s="35">
        <v>1658</v>
      </c>
      <c r="B196" s="36" t="s">
        <v>365</v>
      </c>
      <c r="C196" s="36" t="s">
        <v>732</v>
      </c>
      <c r="D196" s="35" t="s">
        <v>28</v>
      </c>
      <c r="E196" s="37">
        <v>40819</v>
      </c>
      <c r="F196" s="38" t="s">
        <v>951</v>
      </c>
      <c r="G196" s="35" t="s">
        <v>927</v>
      </c>
      <c r="H196" s="35" t="s">
        <v>929</v>
      </c>
      <c r="I196" s="35">
        <v>3</v>
      </c>
      <c r="J196" s="37">
        <v>43955</v>
      </c>
      <c r="L196" s="39" t="s">
        <v>930</v>
      </c>
      <c r="M196" s="40">
        <v>44354</v>
      </c>
      <c r="N19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44362</v>
      </c>
      <c r="O196" s="154" t="str">
        <f ca="1">IF(T_données_générales[[#This Row],[Date limite de prochaine visite]]&lt;TODAY(),"OUI","NON")</f>
        <v>NON</v>
      </c>
      <c r="P196" s="154" t="str">
        <f ca="1">IF(AND(T_données_générales[[#This Row],[Date limite de prochaine visite]]&gt;=TODAY(),T_données_générales[[#This Row],[Date limite de prochaine visite]]&lt;TODAY()+15),"OUI","NON")</f>
        <v>NON</v>
      </c>
      <c r="Q196" s="154" t="str">
        <f ca="1">IF(T_données_générales[[#This Row],[Date limite de prochaine visite]]&gt;TODAY()+15,"OUI","NON")</f>
        <v>OUI</v>
      </c>
    </row>
    <row r="197" spans="1:17" ht="12.75" x14ac:dyDescent="0.35">
      <c r="A197" s="35">
        <v>1685</v>
      </c>
      <c r="B197" s="36" t="s">
        <v>365</v>
      </c>
      <c r="C197" s="36" t="s">
        <v>812</v>
      </c>
      <c r="D197" s="35" t="s">
        <v>28</v>
      </c>
      <c r="E197" s="37">
        <v>40917</v>
      </c>
      <c r="F197" s="38" t="s">
        <v>957</v>
      </c>
      <c r="G197" s="35" t="s">
        <v>923</v>
      </c>
      <c r="H197" s="35" t="s">
        <v>931</v>
      </c>
      <c r="I197" s="35">
        <v>5</v>
      </c>
      <c r="J197" s="37">
        <v>43136</v>
      </c>
      <c r="L197" s="39" t="s">
        <v>930</v>
      </c>
      <c r="M197" s="40">
        <v>44230</v>
      </c>
      <c r="N19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44238</v>
      </c>
      <c r="O197" s="154" t="str">
        <f ca="1">IF(T_données_générales[[#This Row],[Date limite de prochaine visite]]&lt;TODAY(),"OUI","NON")</f>
        <v>OUI</v>
      </c>
      <c r="P197" s="154" t="str">
        <f ca="1">IF(AND(T_données_générales[[#This Row],[Date limite de prochaine visite]]&gt;=TODAY(),T_données_générales[[#This Row],[Date limite de prochaine visite]]&lt;TODAY()+15),"OUI","NON")</f>
        <v>NON</v>
      </c>
      <c r="Q197" s="154" t="str">
        <f ca="1">IF(T_données_générales[[#This Row],[Date limite de prochaine visite]]&gt;TODAY()+15,"OUI","NON")</f>
        <v>NON</v>
      </c>
    </row>
    <row r="198" spans="1:17" ht="12.75" x14ac:dyDescent="0.35">
      <c r="A198" s="35">
        <v>1543</v>
      </c>
      <c r="B198" s="36" t="s">
        <v>166</v>
      </c>
      <c r="C198" s="36" t="s">
        <v>633</v>
      </c>
      <c r="D198" s="35" t="s">
        <v>28</v>
      </c>
      <c r="E198" s="37">
        <v>37263</v>
      </c>
      <c r="F198" s="38" t="s">
        <v>953</v>
      </c>
      <c r="G198" s="35" t="s">
        <v>924</v>
      </c>
      <c r="H198" s="35" t="s">
        <v>929</v>
      </c>
      <c r="I198" s="35">
        <v>3</v>
      </c>
      <c r="J198" s="37">
        <v>44180</v>
      </c>
      <c r="L198" s="39"/>
      <c r="M198" s="40"/>
      <c r="N19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45275</v>
      </c>
      <c r="O198" s="154" t="str">
        <f ca="1">IF(T_données_générales[[#This Row],[Date limite de prochaine visite]]&lt;TODAY(),"OUI","NON")</f>
        <v>NON</v>
      </c>
      <c r="P198" s="154" t="str">
        <f ca="1">IF(AND(T_données_générales[[#This Row],[Date limite de prochaine visite]]&gt;=TODAY(),T_données_générales[[#This Row],[Date limite de prochaine visite]]&lt;TODAY()+15),"OUI","NON")</f>
        <v>NON</v>
      </c>
      <c r="Q198" s="154" t="str">
        <f ca="1">IF(T_données_générales[[#This Row],[Date limite de prochaine visite]]&gt;TODAY()+15,"OUI","NON")</f>
        <v>OUI</v>
      </c>
    </row>
    <row r="199" spans="1:17" ht="12.75" x14ac:dyDescent="0.35">
      <c r="A199" s="35">
        <v>1713</v>
      </c>
      <c r="B199" s="36" t="s">
        <v>402</v>
      </c>
      <c r="C199" s="36" t="s">
        <v>542</v>
      </c>
      <c r="D199" s="35" t="s">
        <v>27</v>
      </c>
      <c r="E199" s="37">
        <v>43108</v>
      </c>
      <c r="F199" s="38" t="s">
        <v>950</v>
      </c>
      <c r="G199" s="35" t="s">
        <v>927</v>
      </c>
      <c r="H199" s="35" t="s">
        <v>931</v>
      </c>
      <c r="I199" s="35">
        <v>5</v>
      </c>
      <c r="J199" s="37">
        <v>43136</v>
      </c>
      <c r="L199" s="39" t="s">
        <v>943</v>
      </c>
      <c r="M199" s="40">
        <v>44319</v>
      </c>
      <c r="N19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199" s="154" t="str">
        <f ca="1">IF(T_données_générales[[#This Row],[Date limite de prochaine visite]]&lt;TODAY(),"OUI","NON")</f>
        <v>OUI</v>
      </c>
      <c r="P199" s="154" t="str">
        <f ca="1">IF(AND(T_données_générales[[#This Row],[Date limite de prochaine visite]]&gt;=TODAY(),T_données_générales[[#This Row],[Date limite de prochaine visite]]&lt;TODAY()+15),"OUI","NON")</f>
        <v>NON</v>
      </c>
      <c r="Q199" s="154" t="str">
        <f ca="1">IF(T_données_générales[[#This Row],[Date limite de prochaine visite]]&gt;TODAY()+15,"OUI","NON")</f>
        <v>NON</v>
      </c>
    </row>
    <row r="200" spans="1:17" ht="12.75" x14ac:dyDescent="0.35">
      <c r="A200" s="35">
        <v>1349</v>
      </c>
      <c r="B200" s="36" t="s">
        <v>58</v>
      </c>
      <c r="C200" s="36" t="s">
        <v>32</v>
      </c>
      <c r="D200" s="35" t="s">
        <v>28</v>
      </c>
      <c r="E200" s="37">
        <v>31418</v>
      </c>
      <c r="F200" s="38" t="s">
        <v>956</v>
      </c>
      <c r="G200" s="35" t="s">
        <v>922</v>
      </c>
      <c r="H200" s="35" t="s">
        <v>929</v>
      </c>
      <c r="I200" s="35">
        <v>3</v>
      </c>
      <c r="J200" s="37">
        <v>44200</v>
      </c>
      <c r="L200" s="39"/>
      <c r="M200" s="40"/>
      <c r="N20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45295</v>
      </c>
      <c r="O200" s="154" t="str">
        <f ca="1">IF(T_données_générales[[#This Row],[Date limite de prochaine visite]]&lt;TODAY(),"OUI","NON")</f>
        <v>NON</v>
      </c>
      <c r="P200" s="154" t="str">
        <f ca="1">IF(AND(T_données_générales[[#This Row],[Date limite de prochaine visite]]&gt;=TODAY(),T_données_générales[[#This Row],[Date limite de prochaine visite]]&lt;TODAY()+15),"OUI","NON")</f>
        <v>NON</v>
      </c>
      <c r="Q200" s="154" t="str">
        <f ca="1">IF(T_données_générales[[#This Row],[Date limite de prochaine visite]]&gt;TODAY()+15,"OUI","NON")</f>
        <v>OUI</v>
      </c>
    </row>
    <row r="201" spans="1:17" ht="12.75" x14ac:dyDescent="0.35">
      <c r="A201" s="35">
        <v>1788</v>
      </c>
      <c r="B201" s="36" t="s">
        <v>254</v>
      </c>
      <c r="C201" s="36" t="s">
        <v>718</v>
      </c>
      <c r="D201" s="35" t="s">
        <v>28</v>
      </c>
      <c r="E201" s="37">
        <v>44095</v>
      </c>
      <c r="F201" s="38" t="s">
        <v>949</v>
      </c>
      <c r="G201" s="35" t="s">
        <v>927</v>
      </c>
      <c r="H201" s="35" t="s">
        <v>931</v>
      </c>
      <c r="I201" s="35">
        <v>5</v>
      </c>
      <c r="J201" s="37">
        <v>44105</v>
      </c>
      <c r="L201" s="39"/>
      <c r="M201" s="40"/>
      <c r="N20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45931</v>
      </c>
      <c r="O201" s="154" t="str">
        <f ca="1">IF(T_données_générales[[#This Row],[Date limite de prochaine visite]]&lt;TODAY(),"OUI","NON")</f>
        <v>NON</v>
      </c>
      <c r="P201" s="154" t="str">
        <f ca="1">IF(AND(T_données_générales[[#This Row],[Date limite de prochaine visite]]&gt;=TODAY(),T_données_générales[[#This Row],[Date limite de prochaine visite]]&lt;TODAY()+15),"OUI","NON")</f>
        <v>NON</v>
      </c>
      <c r="Q201" s="154" t="str">
        <f ca="1">IF(T_données_générales[[#This Row],[Date limite de prochaine visite]]&gt;TODAY()+15,"OUI","NON")</f>
        <v>OUI</v>
      </c>
    </row>
    <row r="202" spans="1:17" ht="12.75" x14ac:dyDescent="0.35">
      <c r="A202" s="35">
        <v>1396</v>
      </c>
      <c r="B202" s="36" t="s">
        <v>161</v>
      </c>
      <c r="C202" s="36" t="s">
        <v>628</v>
      </c>
      <c r="D202" s="35" t="s">
        <v>28</v>
      </c>
      <c r="E202" s="37">
        <v>32881</v>
      </c>
      <c r="F202" s="38" t="s">
        <v>957</v>
      </c>
      <c r="G202" s="35" t="s">
        <v>924</v>
      </c>
      <c r="H202" s="35" t="s">
        <v>931</v>
      </c>
      <c r="I202" s="35">
        <v>5</v>
      </c>
      <c r="J202" s="37">
        <v>43885</v>
      </c>
      <c r="L202" s="39"/>
      <c r="M202" s="40"/>
      <c r="N20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45712</v>
      </c>
      <c r="O202" s="154" t="str">
        <f ca="1">IF(T_données_générales[[#This Row],[Date limite de prochaine visite]]&lt;TODAY(),"OUI","NON")</f>
        <v>NON</v>
      </c>
      <c r="P202" s="154" t="str">
        <f ca="1">IF(AND(T_données_générales[[#This Row],[Date limite de prochaine visite]]&gt;=TODAY(),T_données_générales[[#This Row],[Date limite de prochaine visite]]&lt;TODAY()+15),"OUI","NON")</f>
        <v>NON</v>
      </c>
      <c r="Q202" s="154" t="str">
        <f ca="1">IF(T_données_générales[[#This Row],[Date limite de prochaine visite]]&gt;TODAY()+15,"OUI","NON")</f>
        <v>OUI</v>
      </c>
    </row>
    <row r="203" spans="1:17" ht="12.75" x14ac:dyDescent="0.35">
      <c r="A203" s="35">
        <v>1625</v>
      </c>
      <c r="B203" s="36" t="s">
        <v>356</v>
      </c>
      <c r="C203" s="36" t="s">
        <v>805</v>
      </c>
      <c r="D203" s="35" t="s">
        <v>27</v>
      </c>
      <c r="E203" s="37">
        <v>39393</v>
      </c>
      <c r="F203" s="38" t="s">
        <v>947</v>
      </c>
      <c r="G203" s="35" t="s">
        <v>922</v>
      </c>
      <c r="H203" s="35" t="s">
        <v>931</v>
      </c>
      <c r="I203" s="35">
        <v>5</v>
      </c>
      <c r="J203" s="37">
        <v>42744</v>
      </c>
      <c r="L203" s="39" t="s">
        <v>942</v>
      </c>
      <c r="M203" s="40"/>
      <c r="N203"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203" s="154" t="str">
        <f ca="1">IF(T_données_générales[[#This Row],[Date limite de prochaine visite]]&lt;TODAY(),"OUI","NON")</f>
        <v>NON</v>
      </c>
      <c r="P203" s="154" t="str">
        <f ca="1">IF(AND(T_données_générales[[#This Row],[Date limite de prochaine visite]]&gt;=TODAY(),T_données_générales[[#This Row],[Date limite de prochaine visite]]&lt;TODAY()+15),"OUI","NON")</f>
        <v>NON</v>
      </c>
      <c r="Q203" s="154" t="str">
        <f ca="1">IF(T_données_générales[[#This Row],[Date limite de prochaine visite]]&gt;TODAY()+15,"OUI","NON")</f>
        <v>OUI</v>
      </c>
    </row>
    <row r="204" spans="1:17" ht="12.75" x14ac:dyDescent="0.35">
      <c r="A204" s="35">
        <v>1463</v>
      </c>
      <c r="B204" s="36" t="s">
        <v>470</v>
      </c>
      <c r="C204" s="36" t="s">
        <v>889</v>
      </c>
      <c r="D204" s="35" t="s">
        <v>28</v>
      </c>
      <c r="E204" s="37">
        <v>34912</v>
      </c>
      <c r="F204" s="38" t="s">
        <v>955</v>
      </c>
      <c r="G204" s="35" t="s">
        <v>922</v>
      </c>
      <c r="H204" s="35" t="s">
        <v>931</v>
      </c>
      <c r="I204" s="35">
        <v>5</v>
      </c>
      <c r="J204" s="37">
        <v>44095</v>
      </c>
      <c r="L204" s="39"/>
      <c r="M204" s="40"/>
      <c r="N20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45921</v>
      </c>
      <c r="O204" s="154" t="str">
        <f ca="1">IF(T_données_générales[[#This Row],[Date limite de prochaine visite]]&lt;TODAY(),"OUI","NON")</f>
        <v>NON</v>
      </c>
      <c r="P204" s="154" t="str">
        <f ca="1">IF(AND(T_données_générales[[#This Row],[Date limite de prochaine visite]]&gt;=TODAY(),T_données_générales[[#This Row],[Date limite de prochaine visite]]&lt;TODAY()+15),"OUI","NON")</f>
        <v>NON</v>
      </c>
      <c r="Q204" s="154" t="str">
        <f ca="1">IF(T_données_générales[[#This Row],[Date limite de prochaine visite]]&gt;TODAY()+15,"OUI","NON")</f>
        <v>OUI</v>
      </c>
    </row>
    <row r="205" spans="1:17" ht="12.75" x14ac:dyDescent="0.35">
      <c r="A205" s="35">
        <v>1478</v>
      </c>
      <c r="B205" s="36" t="s">
        <v>137</v>
      </c>
      <c r="C205" s="36" t="s">
        <v>16</v>
      </c>
      <c r="D205" s="35" t="s">
        <v>27</v>
      </c>
      <c r="E205" s="37">
        <v>35799</v>
      </c>
      <c r="F205" s="38" t="s">
        <v>957</v>
      </c>
      <c r="G205" s="35" t="s">
        <v>927</v>
      </c>
      <c r="H205" s="35" t="s">
        <v>929</v>
      </c>
      <c r="I205" s="35">
        <v>3</v>
      </c>
      <c r="J205" s="37">
        <v>43438</v>
      </c>
      <c r="L205" s="39"/>
      <c r="M205" s="40"/>
      <c r="N20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44534</v>
      </c>
      <c r="O205" s="154" t="str">
        <f ca="1">IF(T_données_générales[[#This Row],[Date limite de prochaine visite]]&lt;TODAY(),"OUI","NON")</f>
        <v>NON</v>
      </c>
      <c r="P205" s="154" t="str">
        <f ca="1">IF(AND(T_données_générales[[#This Row],[Date limite de prochaine visite]]&gt;=TODAY(),T_données_générales[[#This Row],[Date limite de prochaine visite]]&lt;TODAY()+15),"OUI","NON")</f>
        <v>NON</v>
      </c>
      <c r="Q205" s="154" t="str">
        <f ca="1">IF(T_données_générales[[#This Row],[Date limite de prochaine visite]]&gt;TODAY()+15,"OUI","NON")</f>
        <v>OUI</v>
      </c>
    </row>
    <row r="206" spans="1:17" ht="12.75" x14ac:dyDescent="0.35">
      <c r="A206" s="35">
        <v>1775</v>
      </c>
      <c r="B206" s="36" t="s">
        <v>284</v>
      </c>
      <c r="C206" s="36" t="s">
        <v>730</v>
      </c>
      <c r="D206" s="35" t="s">
        <v>27</v>
      </c>
      <c r="E206" s="37">
        <v>44095</v>
      </c>
      <c r="F206" s="38" t="s">
        <v>951</v>
      </c>
      <c r="G206" s="35" t="s">
        <v>927</v>
      </c>
      <c r="H206" s="35" t="s">
        <v>931</v>
      </c>
      <c r="I206" s="35">
        <v>5</v>
      </c>
      <c r="J206" s="37">
        <v>44109</v>
      </c>
      <c r="L206" s="39"/>
      <c r="M206" s="40"/>
      <c r="N20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45935</v>
      </c>
      <c r="O206" s="154" t="str">
        <f ca="1">IF(T_données_générales[[#This Row],[Date limite de prochaine visite]]&lt;TODAY(),"OUI","NON")</f>
        <v>NON</v>
      </c>
      <c r="P206" s="154" t="str">
        <f ca="1">IF(AND(T_données_générales[[#This Row],[Date limite de prochaine visite]]&gt;=TODAY(),T_données_générales[[#This Row],[Date limite de prochaine visite]]&lt;TODAY()+15),"OUI","NON")</f>
        <v>NON</v>
      </c>
      <c r="Q206" s="154" t="str">
        <f ca="1">IF(T_données_générales[[#This Row],[Date limite de prochaine visite]]&gt;TODAY()+15,"OUI","NON")</f>
        <v>OUI</v>
      </c>
    </row>
    <row r="207" spans="1:17" ht="12.75" x14ac:dyDescent="0.35">
      <c r="A207" s="35">
        <v>1483</v>
      </c>
      <c r="B207" s="36" t="s">
        <v>294</v>
      </c>
      <c r="C207" s="36" t="s">
        <v>755</v>
      </c>
      <c r="D207" s="35" t="s">
        <v>28</v>
      </c>
      <c r="E207" s="37">
        <v>35807</v>
      </c>
      <c r="F207" s="38" t="s">
        <v>957</v>
      </c>
      <c r="G207" s="35" t="s">
        <v>922</v>
      </c>
      <c r="H207" s="35" t="s">
        <v>931</v>
      </c>
      <c r="I207" s="35">
        <v>5</v>
      </c>
      <c r="J207" s="37">
        <v>43136</v>
      </c>
      <c r="L207" s="39"/>
      <c r="M207" s="40"/>
      <c r="N20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44962</v>
      </c>
      <c r="O207" s="154" t="str">
        <f ca="1">IF(T_données_générales[[#This Row],[Date limite de prochaine visite]]&lt;TODAY(),"OUI","NON")</f>
        <v>NON</v>
      </c>
      <c r="P207" s="154" t="str">
        <f ca="1">IF(AND(T_données_générales[[#This Row],[Date limite de prochaine visite]]&gt;=TODAY(),T_données_générales[[#This Row],[Date limite de prochaine visite]]&lt;TODAY()+15),"OUI","NON")</f>
        <v>NON</v>
      </c>
      <c r="Q207" s="154" t="str">
        <f ca="1">IF(T_données_générales[[#This Row],[Date limite de prochaine visite]]&gt;TODAY()+15,"OUI","NON")</f>
        <v>OUI</v>
      </c>
    </row>
    <row r="208" spans="1:17" ht="12.75" x14ac:dyDescent="0.35">
      <c r="A208" s="35">
        <v>1701</v>
      </c>
      <c r="B208" s="36" t="s">
        <v>478</v>
      </c>
      <c r="C208" s="36" t="s">
        <v>894</v>
      </c>
      <c r="D208" s="35" t="s">
        <v>28</v>
      </c>
      <c r="E208" s="37">
        <v>42016</v>
      </c>
      <c r="F208" s="38" t="s">
        <v>953</v>
      </c>
      <c r="G208" s="35" t="s">
        <v>922</v>
      </c>
      <c r="H208" s="35" t="s">
        <v>931</v>
      </c>
      <c r="I208" s="35">
        <v>5</v>
      </c>
      <c r="J208" s="37">
        <v>43864</v>
      </c>
      <c r="L208" s="39"/>
      <c r="M208" s="40"/>
      <c r="N20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208" s="154" t="str">
        <f ca="1">IF(T_données_générales[[#This Row],[Date limite de prochaine visite]]&lt;TODAY(),"OUI","NON")</f>
        <v>NON</v>
      </c>
      <c r="P208" s="154" t="str">
        <f ca="1">IF(AND(T_données_générales[[#This Row],[Date limite de prochaine visite]]&gt;=TODAY(),T_données_générales[[#This Row],[Date limite de prochaine visite]]&lt;TODAY()+15),"OUI","NON")</f>
        <v>NON</v>
      </c>
      <c r="Q208" s="154" t="str">
        <f ca="1">IF(T_données_générales[[#This Row],[Date limite de prochaine visite]]&gt;TODAY()+15,"OUI","NON")</f>
        <v>OUI</v>
      </c>
    </row>
    <row r="209" spans="1:17" ht="12.75" x14ac:dyDescent="0.35">
      <c r="A209" s="35">
        <v>1382</v>
      </c>
      <c r="B209" s="36" t="s">
        <v>72</v>
      </c>
      <c r="C209" s="36" t="s">
        <v>538</v>
      </c>
      <c r="D209" s="35" t="s">
        <v>28</v>
      </c>
      <c r="E209" s="37">
        <v>32755</v>
      </c>
      <c r="F209" s="38" t="s">
        <v>957</v>
      </c>
      <c r="G209" s="35" t="s">
        <v>927</v>
      </c>
      <c r="H209" s="35" t="s">
        <v>931</v>
      </c>
      <c r="I209" s="35">
        <v>5</v>
      </c>
      <c r="J209" s="37">
        <v>43745</v>
      </c>
      <c r="L209" s="39" t="s">
        <v>942</v>
      </c>
      <c r="M209" s="40">
        <v>44285</v>
      </c>
      <c r="N20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44293</v>
      </c>
      <c r="O209" s="154" t="str">
        <f ca="1">IF(T_données_générales[[#This Row],[Date limite de prochaine visite]]&lt;TODAY(),"OUI","NON")</f>
        <v>OUI</v>
      </c>
      <c r="P209" s="154" t="str">
        <f ca="1">IF(AND(T_données_générales[[#This Row],[Date limite de prochaine visite]]&gt;=TODAY(),T_données_générales[[#This Row],[Date limite de prochaine visite]]&lt;TODAY()+15),"OUI","NON")</f>
        <v>NON</v>
      </c>
      <c r="Q209" s="154" t="str">
        <f ca="1">IF(T_données_générales[[#This Row],[Date limite de prochaine visite]]&gt;TODAY()+15,"OUI","NON")</f>
        <v>NON</v>
      </c>
    </row>
    <row r="210" spans="1:17" ht="12.75" x14ac:dyDescent="0.35">
      <c r="A210" s="35">
        <v>1734</v>
      </c>
      <c r="B210" s="36" t="s">
        <v>146</v>
      </c>
      <c r="C210" s="36" t="s">
        <v>613</v>
      </c>
      <c r="D210" s="35" t="s">
        <v>27</v>
      </c>
      <c r="E210" s="37">
        <v>43472</v>
      </c>
      <c r="F210" s="38" t="s">
        <v>947</v>
      </c>
      <c r="G210" s="35" t="s">
        <v>927</v>
      </c>
      <c r="H210" s="35" t="s">
        <v>931</v>
      </c>
      <c r="I210" s="35">
        <v>5</v>
      </c>
      <c r="J210" s="37">
        <v>43528</v>
      </c>
      <c r="L210" s="39"/>
      <c r="M210" s="40"/>
      <c r="N21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45355</v>
      </c>
      <c r="O210" s="154" t="str">
        <f ca="1">IF(T_données_générales[[#This Row],[Date limite de prochaine visite]]&lt;TODAY(),"OUI","NON")</f>
        <v>NON</v>
      </c>
      <c r="P210" s="154" t="str">
        <f ca="1">IF(AND(T_données_générales[[#This Row],[Date limite de prochaine visite]]&gt;=TODAY(),T_données_générales[[#This Row],[Date limite de prochaine visite]]&lt;TODAY()+15),"OUI","NON")</f>
        <v>NON</v>
      </c>
      <c r="Q210" s="154" t="str">
        <f ca="1">IF(T_données_générales[[#This Row],[Date limite de prochaine visite]]&gt;TODAY()+15,"OUI","NON")</f>
        <v>OUI</v>
      </c>
    </row>
    <row r="211" spans="1:17" ht="12.75" x14ac:dyDescent="0.35">
      <c r="A211" s="35">
        <v>1756</v>
      </c>
      <c r="B211" s="36" t="s">
        <v>408</v>
      </c>
      <c r="C211" s="36" t="s">
        <v>551</v>
      </c>
      <c r="D211" s="35" t="s">
        <v>28</v>
      </c>
      <c r="E211" s="37">
        <v>43836</v>
      </c>
      <c r="F211" s="38" t="s">
        <v>954</v>
      </c>
      <c r="G211" s="35" t="s">
        <v>927</v>
      </c>
      <c r="H211" s="35" t="s">
        <v>931</v>
      </c>
      <c r="I211" s="35">
        <v>5</v>
      </c>
      <c r="J211" s="37">
        <v>43878</v>
      </c>
      <c r="L211" s="39"/>
      <c r="M211" s="40"/>
      <c r="N21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45705</v>
      </c>
      <c r="O211" s="154" t="str">
        <f ca="1">IF(T_données_générales[[#This Row],[Date limite de prochaine visite]]&lt;TODAY(),"OUI","NON")</f>
        <v>NON</v>
      </c>
      <c r="P211" s="154" t="str">
        <f ca="1">IF(AND(T_données_générales[[#This Row],[Date limite de prochaine visite]]&gt;=TODAY(),T_données_générales[[#This Row],[Date limite de prochaine visite]]&lt;TODAY()+15),"OUI","NON")</f>
        <v>NON</v>
      </c>
      <c r="Q211" s="154" t="str">
        <f ca="1">IF(T_données_générales[[#This Row],[Date limite de prochaine visite]]&gt;TODAY()+15,"OUI","NON")</f>
        <v>OUI</v>
      </c>
    </row>
    <row r="212" spans="1:17" ht="12.75" x14ac:dyDescent="0.35">
      <c r="A212" s="35">
        <v>1397</v>
      </c>
      <c r="B212" s="36" t="s">
        <v>332</v>
      </c>
      <c r="C212" s="36" t="s">
        <v>786</v>
      </c>
      <c r="D212" s="35" t="s">
        <v>27</v>
      </c>
      <c r="E212" s="37">
        <v>32881</v>
      </c>
      <c r="F212" s="38" t="s">
        <v>953</v>
      </c>
      <c r="G212" s="35" t="s">
        <v>927</v>
      </c>
      <c r="H212" s="35" t="s">
        <v>931</v>
      </c>
      <c r="I212" s="35">
        <v>5</v>
      </c>
      <c r="J212" s="37">
        <v>43150</v>
      </c>
      <c r="L212" s="39"/>
      <c r="M212" s="40"/>
      <c r="N21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212" s="154" t="str">
        <f ca="1">IF(T_données_générales[[#This Row],[Date limite de prochaine visite]]&lt;TODAY(),"OUI","NON")</f>
        <v>NON</v>
      </c>
      <c r="P212" s="154" t="str">
        <f ca="1">IF(AND(T_données_générales[[#This Row],[Date limite de prochaine visite]]&gt;=TODAY(),T_données_générales[[#This Row],[Date limite de prochaine visite]]&lt;TODAY()+15),"OUI","NON")</f>
        <v>NON</v>
      </c>
      <c r="Q212" s="154" t="str">
        <f ca="1">IF(T_données_générales[[#This Row],[Date limite de prochaine visite]]&gt;TODAY()+15,"OUI","NON")</f>
        <v>OUI</v>
      </c>
    </row>
    <row r="213" spans="1:17" ht="12.75" x14ac:dyDescent="0.35">
      <c r="A213" s="35">
        <v>1327</v>
      </c>
      <c r="B213" s="36" t="s">
        <v>240</v>
      </c>
      <c r="C213" s="36" t="s">
        <v>704</v>
      </c>
      <c r="D213" s="35" t="s">
        <v>27</v>
      </c>
      <c r="E213" s="37">
        <v>29986</v>
      </c>
      <c r="F213" s="38" t="s">
        <v>957</v>
      </c>
      <c r="G213" s="35" t="s">
        <v>927</v>
      </c>
      <c r="H213" s="35" t="s">
        <v>929</v>
      </c>
      <c r="I213" s="35">
        <v>3</v>
      </c>
      <c r="J213" s="37">
        <v>43381</v>
      </c>
      <c r="L213" s="39"/>
      <c r="M213" s="40"/>
      <c r="N21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44477</v>
      </c>
      <c r="O213" s="154" t="str">
        <f ca="1">IF(T_données_générales[[#This Row],[Date limite de prochaine visite]]&lt;TODAY(),"OUI","NON")</f>
        <v>NON</v>
      </c>
      <c r="P213" s="154" t="str">
        <f ca="1">IF(AND(T_données_générales[[#This Row],[Date limite de prochaine visite]]&gt;=TODAY(),T_données_générales[[#This Row],[Date limite de prochaine visite]]&lt;TODAY()+15),"OUI","NON")</f>
        <v>NON</v>
      </c>
      <c r="Q213" s="154" t="str">
        <f ca="1">IF(T_données_générales[[#This Row],[Date limite de prochaine visite]]&gt;TODAY()+15,"OUI","NON")</f>
        <v>OUI</v>
      </c>
    </row>
    <row r="214" spans="1:17" ht="12.75" x14ac:dyDescent="0.35">
      <c r="A214" s="35">
        <v>1456</v>
      </c>
      <c r="B214" s="36" t="s">
        <v>171</v>
      </c>
      <c r="C214" s="36" t="s">
        <v>638</v>
      </c>
      <c r="D214" s="35" t="s">
        <v>28</v>
      </c>
      <c r="E214" s="37">
        <v>34828</v>
      </c>
      <c r="F214" s="38" t="s">
        <v>953</v>
      </c>
      <c r="G214" s="35" t="s">
        <v>927</v>
      </c>
      <c r="H214" s="35" t="s">
        <v>931</v>
      </c>
      <c r="I214" s="35">
        <v>5</v>
      </c>
      <c r="J214" s="37">
        <v>44075</v>
      </c>
      <c r="L214" s="39" t="s">
        <v>935</v>
      </c>
      <c r="M214" s="40">
        <v>44323</v>
      </c>
      <c r="N21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44331</v>
      </c>
      <c r="O214" s="154" t="str">
        <f ca="1">IF(T_données_générales[[#This Row],[Date limite de prochaine visite]]&lt;TODAY(),"OUI","NON")</f>
        <v>OUI</v>
      </c>
      <c r="P214" s="154" t="str">
        <f ca="1">IF(AND(T_données_générales[[#This Row],[Date limite de prochaine visite]]&gt;=TODAY(),T_données_générales[[#This Row],[Date limite de prochaine visite]]&lt;TODAY()+15),"OUI","NON")</f>
        <v>NON</v>
      </c>
      <c r="Q214" s="154" t="str">
        <f ca="1">IF(T_données_générales[[#This Row],[Date limite de prochaine visite]]&gt;TODAY()+15,"OUI","NON")</f>
        <v>NON</v>
      </c>
    </row>
    <row r="215" spans="1:17" ht="12.75" x14ac:dyDescent="0.35">
      <c r="A215" s="35">
        <v>1728</v>
      </c>
      <c r="B215" s="36" t="s">
        <v>149</v>
      </c>
      <c r="C215" s="36" t="s">
        <v>616</v>
      </c>
      <c r="D215" s="35" t="s">
        <v>27</v>
      </c>
      <c r="E215" s="37">
        <v>43416</v>
      </c>
      <c r="F215" s="38" t="s">
        <v>950</v>
      </c>
      <c r="G215" s="35" t="s">
        <v>927</v>
      </c>
      <c r="H215" s="35" t="s">
        <v>931</v>
      </c>
      <c r="I215" s="35">
        <v>5</v>
      </c>
      <c r="J215" s="37">
        <v>43430</v>
      </c>
      <c r="L215" s="39"/>
      <c r="M215" s="40"/>
      <c r="N21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45256</v>
      </c>
      <c r="O215" s="154" t="str">
        <f ca="1">IF(T_données_générales[[#This Row],[Date limite de prochaine visite]]&lt;TODAY(),"OUI","NON")</f>
        <v>NON</v>
      </c>
      <c r="P215" s="154" t="str">
        <f ca="1">IF(AND(T_données_générales[[#This Row],[Date limite de prochaine visite]]&gt;=TODAY(),T_données_générales[[#This Row],[Date limite de prochaine visite]]&lt;TODAY()+15),"OUI","NON")</f>
        <v>NON</v>
      </c>
      <c r="Q215" s="154" t="str">
        <f ca="1">IF(T_données_générales[[#This Row],[Date limite de prochaine visite]]&gt;TODAY()+15,"OUI","NON")</f>
        <v>OUI</v>
      </c>
    </row>
    <row r="216" spans="1:17" ht="12.75" x14ac:dyDescent="0.35">
      <c r="A216" s="35">
        <v>1418</v>
      </c>
      <c r="B216" s="36" t="s">
        <v>374</v>
      </c>
      <c r="C216" s="36" t="s">
        <v>819</v>
      </c>
      <c r="D216" s="35" t="s">
        <v>27</v>
      </c>
      <c r="E216" s="37">
        <v>33980</v>
      </c>
      <c r="F216" s="38" t="s">
        <v>955</v>
      </c>
      <c r="G216" s="35" t="s">
        <v>924</v>
      </c>
      <c r="H216" s="35" t="s">
        <v>931</v>
      </c>
      <c r="I216" s="35">
        <v>5</v>
      </c>
      <c r="J216" s="37">
        <v>43132</v>
      </c>
      <c r="L216" s="39" t="s">
        <v>935</v>
      </c>
      <c r="M216" s="40">
        <v>44328</v>
      </c>
      <c r="N21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44336</v>
      </c>
      <c r="O216" s="154" t="str">
        <f ca="1">IF(T_données_générales[[#This Row],[Date limite de prochaine visite]]&lt;TODAY(),"OUI","NON")</f>
        <v>OUI</v>
      </c>
      <c r="P216" s="154" t="str">
        <f ca="1">IF(AND(T_données_générales[[#This Row],[Date limite de prochaine visite]]&gt;=TODAY(),T_données_générales[[#This Row],[Date limite de prochaine visite]]&lt;TODAY()+15),"OUI","NON")</f>
        <v>NON</v>
      </c>
      <c r="Q216" s="154" t="str">
        <f ca="1">IF(T_données_générales[[#This Row],[Date limite de prochaine visite]]&gt;TODAY()+15,"OUI","NON")</f>
        <v>NON</v>
      </c>
    </row>
    <row r="217" spans="1:17" ht="12.75" x14ac:dyDescent="0.35">
      <c r="A217" s="35">
        <v>1498</v>
      </c>
      <c r="B217" s="36" t="s">
        <v>243</v>
      </c>
      <c r="C217" s="36" t="s">
        <v>707</v>
      </c>
      <c r="D217" s="35" t="s">
        <v>27</v>
      </c>
      <c r="E217" s="37">
        <v>36275</v>
      </c>
      <c r="F217" s="38" t="s">
        <v>955</v>
      </c>
      <c r="G217" s="35" t="s">
        <v>927</v>
      </c>
      <c r="H217" s="35" t="s">
        <v>929</v>
      </c>
      <c r="I217" s="35">
        <v>3</v>
      </c>
      <c r="J217" s="37">
        <v>43864</v>
      </c>
      <c r="L217" s="39"/>
      <c r="M217" s="40"/>
      <c r="N21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44960</v>
      </c>
      <c r="O217" s="154" t="str">
        <f ca="1">IF(T_données_générales[[#This Row],[Date limite de prochaine visite]]&lt;TODAY(),"OUI","NON")</f>
        <v>NON</v>
      </c>
      <c r="P217" s="154" t="str">
        <f ca="1">IF(AND(T_données_générales[[#This Row],[Date limite de prochaine visite]]&gt;=TODAY(),T_données_générales[[#This Row],[Date limite de prochaine visite]]&lt;TODAY()+15),"OUI","NON")</f>
        <v>NON</v>
      </c>
      <c r="Q217" s="154" t="str">
        <f ca="1">IF(T_données_générales[[#This Row],[Date limite de prochaine visite]]&gt;TODAY()+15,"OUI","NON")</f>
        <v>OUI</v>
      </c>
    </row>
    <row r="218" spans="1:17" ht="12.75" x14ac:dyDescent="0.35">
      <c r="A218" s="35">
        <v>1601</v>
      </c>
      <c r="B218" s="36" t="s">
        <v>436</v>
      </c>
      <c r="C218" s="36" t="s">
        <v>864</v>
      </c>
      <c r="D218" s="35" t="s">
        <v>27</v>
      </c>
      <c r="E218" s="37">
        <v>38385</v>
      </c>
      <c r="F218" s="38" t="s">
        <v>955</v>
      </c>
      <c r="G218" s="35" t="s">
        <v>922</v>
      </c>
      <c r="H218" s="35" t="s">
        <v>931</v>
      </c>
      <c r="I218" s="35">
        <v>5</v>
      </c>
      <c r="J218" s="37">
        <v>43892</v>
      </c>
      <c r="L218" s="39"/>
      <c r="M218" s="40"/>
      <c r="N21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45718</v>
      </c>
      <c r="O218" s="154" t="str">
        <f ca="1">IF(T_données_générales[[#This Row],[Date limite de prochaine visite]]&lt;TODAY(),"OUI","NON")</f>
        <v>NON</v>
      </c>
      <c r="P218" s="154" t="str">
        <f ca="1">IF(AND(T_données_générales[[#This Row],[Date limite de prochaine visite]]&gt;=TODAY(),T_données_générales[[#This Row],[Date limite de prochaine visite]]&lt;TODAY()+15),"OUI","NON")</f>
        <v>NON</v>
      </c>
      <c r="Q218" s="154" t="str">
        <f ca="1">IF(T_données_générales[[#This Row],[Date limite de prochaine visite]]&gt;TODAY()+15,"OUI","NON")</f>
        <v>OUI</v>
      </c>
    </row>
    <row r="219" spans="1:17" ht="12.75" x14ac:dyDescent="0.35">
      <c r="A219" s="35">
        <v>1762</v>
      </c>
      <c r="B219" s="36" t="s">
        <v>204</v>
      </c>
      <c r="C219" s="36" t="s">
        <v>669</v>
      </c>
      <c r="D219" s="35" t="s">
        <v>28</v>
      </c>
      <c r="E219" s="37">
        <v>43871</v>
      </c>
      <c r="F219" s="38" t="s">
        <v>949</v>
      </c>
      <c r="G219" s="35" t="s">
        <v>923</v>
      </c>
      <c r="H219" s="35" t="s">
        <v>929</v>
      </c>
      <c r="I219" s="35">
        <v>3</v>
      </c>
      <c r="J219" s="37">
        <v>43809</v>
      </c>
      <c r="L219" s="39"/>
      <c r="M219" s="40"/>
      <c r="N21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44905</v>
      </c>
      <c r="O219" s="154" t="str">
        <f ca="1">IF(T_données_générales[[#This Row],[Date limite de prochaine visite]]&lt;TODAY(),"OUI","NON")</f>
        <v>NON</v>
      </c>
      <c r="P219" s="154" t="str">
        <f ca="1">IF(AND(T_données_générales[[#This Row],[Date limite de prochaine visite]]&gt;=TODAY(),T_données_générales[[#This Row],[Date limite de prochaine visite]]&lt;TODAY()+15),"OUI","NON")</f>
        <v>NON</v>
      </c>
      <c r="Q219" s="154" t="str">
        <f ca="1">IF(T_données_générales[[#This Row],[Date limite de prochaine visite]]&gt;TODAY()+15,"OUI","NON")</f>
        <v>OUI</v>
      </c>
    </row>
    <row r="220" spans="1:17" ht="12.75" x14ac:dyDescent="0.35">
      <c r="A220" s="35">
        <v>1415</v>
      </c>
      <c r="B220" s="36" t="s">
        <v>48</v>
      </c>
      <c r="C220" s="36" t="s">
        <v>23</v>
      </c>
      <c r="D220" s="35" t="s">
        <v>27</v>
      </c>
      <c r="E220" s="37">
        <v>33758</v>
      </c>
      <c r="F220" s="38" t="s">
        <v>949</v>
      </c>
      <c r="G220" s="35" t="s">
        <v>924</v>
      </c>
      <c r="H220" s="35" t="s">
        <v>931</v>
      </c>
      <c r="I220" s="35">
        <v>5</v>
      </c>
      <c r="J220" s="37">
        <v>42905</v>
      </c>
      <c r="L220" s="39"/>
      <c r="M220" s="40"/>
      <c r="N22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44731</v>
      </c>
      <c r="O220" s="154" t="str">
        <f ca="1">IF(T_données_générales[[#This Row],[Date limite de prochaine visite]]&lt;TODAY(),"OUI","NON")</f>
        <v>NON</v>
      </c>
      <c r="P220" s="154" t="str">
        <f ca="1">IF(AND(T_données_générales[[#This Row],[Date limite de prochaine visite]]&gt;=TODAY(),T_données_générales[[#This Row],[Date limite de prochaine visite]]&lt;TODAY()+15),"OUI","NON")</f>
        <v>NON</v>
      </c>
      <c r="Q220" s="154" t="str">
        <f ca="1">IF(T_données_générales[[#This Row],[Date limite de prochaine visite]]&gt;TODAY()+15,"OUI","NON")</f>
        <v>OUI</v>
      </c>
    </row>
    <row r="221" spans="1:17" ht="12.75" x14ac:dyDescent="0.35">
      <c r="A221" s="35">
        <v>1500</v>
      </c>
      <c r="B221" s="36" t="s">
        <v>231</v>
      </c>
      <c r="C221" s="36" t="s">
        <v>696</v>
      </c>
      <c r="D221" s="35" t="s">
        <v>27</v>
      </c>
      <c r="E221" s="37">
        <v>36408</v>
      </c>
      <c r="F221" s="38" t="s">
        <v>950</v>
      </c>
      <c r="G221" s="35" t="s">
        <v>924</v>
      </c>
      <c r="H221" s="35" t="s">
        <v>931</v>
      </c>
      <c r="I221" s="35">
        <v>5</v>
      </c>
      <c r="J221" s="37">
        <v>44228</v>
      </c>
      <c r="L221" s="39"/>
      <c r="M221" s="40"/>
      <c r="N22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46054</v>
      </c>
      <c r="O221" s="154" t="str">
        <f ca="1">IF(T_données_générales[[#This Row],[Date limite de prochaine visite]]&lt;TODAY(),"OUI","NON")</f>
        <v>NON</v>
      </c>
      <c r="P221" s="154" t="str">
        <f ca="1">IF(AND(T_données_générales[[#This Row],[Date limite de prochaine visite]]&gt;=TODAY(),T_données_générales[[#This Row],[Date limite de prochaine visite]]&lt;TODAY()+15),"OUI","NON")</f>
        <v>NON</v>
      </c>
      <c r="Q221" s="154" t="str">
        <f ca="1">IF(T_données_générales[[#This Row],[Date limite de prochaine visite]]&gt;TODAY()+15,"OUI","NON")</f>
        <v>OUI</v>
      </c>
    </row>
    <row r="222" spans="1:17" ht="12.75" x14ac:dyDescent="0.35">
      <c r="A222" s="35">
        <v>1778</v>
      </c>
      <c r="B222" s="36" t="s">
        <v>43</v>
      </c>
      <c r="C222" s="36" t="s">
        <v>18</v>
      </c>
      <c r="D222" s="35" t="s">
        <v>28</v>
      </c>
      <c r="E222" s="37">
        <v>44095</v>
      </c>
      <c r="F222" s="38" t="s">
        <v>947</v>
      </c>
      <c r="G222" s="35" t="s">
        <v>924</v>
      </c>
      <c r="H222" s="35" t="s">
        <v>931</v>
      </c>
      <c r="I222" s="35">
        <v>5</v>
      </c>
      <c r="J222" s="37">
        <v>44109</v>
      </c>
      <c r="L222" s="39"/>
      <c r="M222" s="40"/>
      <c r="N22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45935</v>
      </c>
      <c r="O222" s="154" t="str">
        <f ca="1">IF(T_données_générales[[#This Row],[Date limite de prochaine visite]]&lt;TODAY(),"OUI","NON")</f>
        <v>NON</v>
      </c>
      <c r="P222" s="154" t="str">
        <f ca="1">IF(AND(T_données_générales[[#This Row],[Date limite de prochaine visite]]&gt;=TODAY(),T_données_générales[[#This Row],[Date limite de prochaine visite]]&lt;TODAY()+15),"OUI","NON")</f>
        <v>NON</v>
      </c>
      <c r="Q222" s="154" t="str">
        <f ca="1">IF(T_données_générales[[#This Row],[Date limite de prochaine visite]]&gt;TODAY()+15,"OUI","NON")</f>
        <v>OUI</v>
      </c>
    </row>
    <row r="223" spans="1:17" ht="12.75" x14ac:dyDescent="0.35">
      <c r="A223" s="35">
        <v>1517</v>
      </c>
      <c r="B223" s="36" t="s">
        <v>173</v>
      </c>
      <c r="C223" s="36" t="s">
        <v>640</v>
      </c>
      <c r="D223" s="35" t="s">
        <v>27</v>
      </c>
      <c r="E223" s="37">
        <v>36530</v>
      </c>
      <c r="F223" s="38" t="s">
        <v>955</v>
      </c>
      <c r="G223" s="35" t="s">
        <v>927</v>
      </c>
      <c r="H223" s="35" t="s">
        <v>931</v>
      </c>
      <c r="I223" s="35">
        <v>5</v>
      </c>
      <c r="J223" s="37">
        <v>43836</v>
      </c>
      <c r="L223" s="39" t="s">
        <v>943</v>
      </c>
      <c r="M223" s="40">
        <v>44312</v>
      </c>
      <c r="N22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44320</v>
      </c>
      <c r="O223" s="154" t="str">
        <f ca="1">IF(T_données_générales[[#This Row],[Date limite de prochaine visite]]&lt;TODAY(),"OUI","NON")</f>
        <v>OUI</v>
      </c>
      <c r="P223" s="154" t="str">
        <f ca="1">IF(AND(T_données_générales[[#This Row],[Date limite de prochaine visite]]&gt;=TODAY(),T_données_générales[[#This Row],[Date limite de prochaine visite]]&lt;TODAY()+15),"OUI","NON")</f>
        <v>NON</v>
      </c>
      <c r="Q223" s="154" t="str">
        <f ca="1">IF(T_données_générales[[#This Row],[Date limite de prochaine visite]]&gt;TODAY()+15,"OUI","NON")</f>
        <v>NON</v>
      </c>
    </row>
    <row r="224" spans="1:17" ht="12.75" x14ac:dyDescent="0.35">
      <c r="A224" s="35">
        <v>1343</v>
      </c>
      <c r="B224" s="36" t="s">
        <v>64</v>
      </c>
      <c r="C224" s="36" t="s">
        <v>533</v>
      </c>
      <c r="D224" s="35" t="s">
        <v>28</v>
      </c>
      <c r="E224" s="37">
        <v>31292</v>
      </c>
      <c r="F224" s="38" t="s">
        <v>947</v>
      </c>
      <c r="G224" s="35" t="s">
        <v>924</v>
      </c>
      <c r="H224" s="35" t="s">
        <v>931</v>
      </c>
      <c r="I224" s="35">
        <v>5</v>
      </c>
      <c r="J224" s="37">
        <v>44081</v>
      </c>
      <c r="L224" s="39"/>
      <c r="M224" s="40"/>
      <c r="N22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45907</v>
      </c>
      <c r="O224" s="154" t="str">
        <f ca="1">IF(T_données_générales[[#This Row],[Date limite de prochaine visite]]&lt;TODAY(),"OUI","NON")</f>
        <v>NON</v>
      </c>
      <c r="P224" s="154" t="str">
        <f ca="1">IF(AND(T_données_générales[[#This Row],[Date limite de prochaine visite]]&gt;=TODAY(),T_données_générales[[#This Row],[Date limite de prochaine visite]]&lt;TODAY()+15),"OUI","NON")</f>
        <v>NON</v>
      </c>
      <c r="Q224" s="154" t="str">
        <f ca="1">IF(T_données_générales[[#This Row],[Date limite de prochaine visite]]&gt;TODAY()+15,"OUI","NON")</f>
        <v>OUI</v>
      </c>
    </row>
    <row r="225" spans="1:17" ht="12.75" x14ac:dyDescent="0.35">
      <c r="A225" s="35">
        <v>1791</v>
      </c>
      <c r="B225" s="36" t="s">
        <v>457</v>
      </c>
      <c r="C225" s="36" t="s">
        <v>879</v>
      </c>
      <c r="D225" s="35" t="s">
        <v>28</v>
      </c>
      <c r="E225" s="37">
        <v>44095</v>
      </c>
      <c r="F225" s="38" t="s">
        <v>956</v>
      </c>
      <c r="G225" s="35" t="s">
        <v>927</v>
      </c>
      <c r="H225" s="35" t="s">
        <v>929</v>
      </c>
      <c r="I225" s="35">
        <v>3</v>
      </c>
      <c r="J225" s="37">
        <v>44033</v>
      </c>
      <c r="K225" s="37">
        <v>44137</v>
      </c>
      <c r="L225" s="39"/>
      <c r="M225" s="40"/>
      <c r="N22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44137</v>
      </c>
      <c r="O225" s="154" t="str">
        <f ca="1">IF(T_données_générales[[#This Row],[Date limite de prochaine visite]]&lt;TODAY(),"OUI","NON")</f>
        <v>OUI</v>
      </c>
      <c r="P225" s="154" t="str">
        <f ca="1">IF(AND(T_données_générales[[#This Row],[Date limite de prochaine visite]]&gt;=TODAY(),T_données_générales[[#This Row],[Date limite de prochaine visite]]&lt;TODAY()+15),"OUI","NON")</f>
        <v>NON</v>
      </c>
      <c r="Q225" s="154" t="str">
        <f ca="1">IF(T_données_générales[[#This Row],[Date limite de prochaine visite]]&gt;TODAY()+15,"OUI","NON")</f>
        <v>NON</v>
      </c>
    </row>
    <row r="226" spans="1:17" ht="12.75" x14ac:dyDescent="0.35">
      <c r="A226" s="35">
        <v>1449</v>
      </c>
      <c r="B226" s="36" t="s">
        <v>139</v>
      </c>
      <c r="C226" s="36" t="s">
        <v>605</v>
      </c>
      <c r="D226" s="35" t="s">
        <v>27</v>
      </c>
      <c r="E226" s="37">
        <v>34442</v>
      </c>
      <c r="F226" s="38" t="s">
        <v>957</v>
      </c>
      <c r="G226" s="35" t="s">
        <v>927</v>
      </c>
      <c r="H226" s="35" t="s">
        <v>928</v>
      </c>
      <c r="I226" s="35">
        <v>4</v>
      </c>
      <c r="J226" s="37">
        <v>44131</v>
      </c>
      <c r="L226" s="39"/>
      <c r="M226" s="40"/>
      <c r="N22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45592</v>
      </c>
      <c r="O226" s="154" t="str">
        <f ca="1">IF(T_données_générales[[#This Row],[Date limite de prochaine visite]]&lt;TODAY(),"OUI","NON")</f>
        <v>NON</v>
      </c>
      <c r="P226" s="154" t="str">
        <f ca="1">IF(AND(T_données_générales[[#This Row],[Date limite de prochaine visite]]&gt;=TODAY(),T_données_générales[[#This Row],[Date limite de prochaine visite]]&lt;TODAY()+15),"OUI","NON")</f>
        <v>NON</v>
      </c>
      <c r="Q226" s="154" t="str">
        <f ca="1">IF(T_données_générales[[#This Row],[Date limite de prochaine visite]]&gt;TODAY()+15,"OUI","NON")</f>
        <v>OUI</v>
      </c>
    </row>
    <row r="227" spans="1:17" ht="12.75" x14ac:dyDescent="0.35">
      <c r="A227" s="35">
        <v>1532</v>
      </c>
      <c r="B227" s="36" t="s">
        <v>477</v>
      </c>
      <c r="C227" s="36" t="s">
        <v>541</v>
      </c>
      <c r="D227" s="35" t="s">
        <v>27</v>
      </c>
      <c r="E227" s="37">
        <v>37074</v>
      </c>
      <c r="F227" s="38" t="s">
        <v>950</v>
      </c>
      <c r="G227" s="35" t="s">
        <v>922</v>
      </c>
      <c r="H227" s="35" t="s">
        <v>931</v>
      </c>
      <c r="I227" s="35">
        <v>5</v>
      </c>
      <c r="J227" s="37">
        <v>42537</v>
      </c>
      <c r="L227" s="39"/>
      <c r="M227" s="40"/>
      <c r="N22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44363</v>
      </c>
      <c r="O227" s="154" t="str">
        <f ca="1">IF(T_données_générales[[#This Row],[Date limite de prochaine visite]]&lt;TODAY(),"OUI","NON")</f>
        <v>NON</v>
      </c>
      <c r="P227" s="154" t="str">
        <f ca="1">IF(AND(T_données_générales[[#This Row],[Date limite de prochaine visite]]&gt;=TODAY(),T_données_générales[[#This Row],[Date limite de prochaine visite]]&lt;TODAY()+15),"OUI","NON")</f>
        <v>NON</v>
      </c>
      <c r="Q227" s="154" t="str">
        <f ca="1">IF(T_données_générales[[#This Row],[Date limite de prochaine visite]]&gt;TODAY()+15,"OUI","NON")</f>
        <v>OUI</v>
      </c>
    </row>
    <row r="228" spans="1:17" ht="12.75" x14ac:dyDescent="0.35">
      <c r="A228" s="35">
        <v>1420</v>
      </c>
      <c r="B228" s="36" t="s">
        <v>270</v>
      </c>
      <c r="C228" s="36" t="s">
        <v>733</v>
      </c>
      <c r="D228" s="35" t="s">
        <v>28</v>
      </c>
      <c r="E228" s="37">
        <v>33980</v>
      </c>
      <c r="F228" s="38" t="s">
        <v>954</v>
      </c>
      <c r="G228" s="35" t="s">
        <v>927</v>
      </c>
      <c r="H228" s="35" t="s">
        <v>931</v>
      </c>
      <c r="I228" s="35">
        <v>5</v>
      </c>
      <c r="J228" s="37">
        <v>43132</v>
      </c>
      <c r="L228" s="39" t="s">
        <v>935</v>
      </c>
      <c r="M228" s="40">
        <v>44298</v>
      </c>
      <c r="N22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44306</v>
      </c>
      <c r="O228" s="154" t="str">
        <f ca="1">IF(T_données_générales[[#This Row],[Date limite de prochaine visite]]&lt;TODAY(),"OUI","NON")</f>
        <v>OUI</v>
      </c>
      <c r="P228" s="154" t="str">
        <f ca="1">IF(AND(T_données_générales[[#This Row],[Date limite de prochaine visite]]&gt;=TODAY(),T_données_générales[[#This Row],[Date limite de prochaine visite]]&lt;TODAY()+15),"OUI","NON")</f>
        <v>NON</v>
      </c>
      <c r="Q228" s="154" t="str">
        <f ca="1">IF(T_données_générales[[#This Row],[Date limite de prochaine visite]]&gt;TODAY()+15,"OUI","NON")</f>
        <v>NON</v>
      </c>
    </row>
    <row r="229" spans="1:17" ht="12.75" x14ac:dyDescent="0.35">
      <c r="A229" s="35">
        <v>1569</v>
      </c>
      <c r="B229" s="36" t="s">
        <v>310</v>
      </c>
      <c r="C229" s="36" t="s">
        <v>769</v>
      </c>
      <c r="D229" s="35" t="s">
        <v>27</v>
      </c>
      <c r="E229" s="37">
        <v>37843</v>
      </c>
      <c r="F229" s="38" t="s">
        <v>957</v>
      </c>
      <c r="G229" s="35" t="s">
        <v>924</v>
      </c>
      <c r="H229" s="35" t="s">
        <v>931</v>
      </c>
      <c r="I229" s="35">
        <v>5</v>
      </c>
      <c r="J229" s="37">
        <v>43402</v>
      </c>
      <c r="L229" s="39"/>
      <c r="M229" s="40"/>
      <c r="N22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45228</v>
      </c>
      <c r="O229" s="154" t="str">
        <f ca="1">IF(T_données_générales[[#This Row],[Date limite de prochaine visite]]&lt;TODAY(),"OUI","NON")</f>
        <v>NON</v>
      </c>
      <c r="P229" s="154" t="str">
        <f ca="1">IF(AND(T_données_générales[[#This Row],[Date limite de prochaine visite]]&gt;=TODAY(),T_données_générales[[#This Row],[Date limite de prochaine visite]]&lt;TODAY()+15),"OUI","NON")</f>
        <v>NON</v>
      </c>
      <c r="Q229" s="154" t="str">
        <f ca="1">IF(T_données_générales[[#This Row],[Date limite de prochaine visite]]&gt;TODAY()+15,"OUI","NON")</f>
        <v>OUI</v>
      </c>
    </row>
    <row r="230" spans="1:17" ht="12.75" x14ac:dyDescent="0.35">
      <c r="A230" s="35">
        <v>1725</v>
      </c>
      <c r="B230" s="36" t="s">
        <v>418</v>
      </c>
      <c r="C230" s="36" t="s">
        <v>798</v>
      </c>
      <c r="D230" s="35" t="s">
        <v>27</v>
      </c>
      <c r="E230" s="37">
        <v>43346</v>
      </c>
      <c r="F230" s="38" t="s">
        <v>950</v>
      </c>
      <c r="G230" s="35" t="s">
        <v>927</v>
      </c>
      <c r="H230" s="35" t="s">
        <v>931</v>
      </c>
      <c r="I230" s="35">
        <v>5</v>
      </c>
      <c r="J230" s="37">
        <v>43374</v>
      </c>
      <c r="L230" s="39" t="s">
        <v>942</v>
      </c>
      <c r="M230" s="40">
        <v>44336</v>
      </c>
      <c r="N23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44344</v>
      </c>
      <c r="O230" s="154" t="str">
        <f ca="1">IF(T_données_générales[[#This Row],[Date limite de prochaine visite]]&lt;TODAY(),"OUI","NON")</f>
        <v>NON</v>
      </c>
      <c r="P230" s="154" t="str">
        <f ca="1">IF(AND(T_données_générales[[#This Row],[Date limite de prochaine visite]]&gt;=TODAY(),T_données_générales[[#This Row],[Date limite de prochaine visite]]&lt;TODAY()+15),"OUI","NON")</f>
        <v>OUI</v>
      </c>
      <c r="Q230" s="154" t="str">
        <f ca="1">IF(T_données_générales[[#This Row],[Date limite de prochaine visite]]&gt;TODAY()+15,"OUI","NON")</f>
        <v>NON</v>
      </c>
    </row>
    <row r="231" spans="1:17" ht="12.75" x14ac:dyDescent="0.35">
      <c r="A231" s="35">
        <v>1409</v>
      </c>
      <c r="B231" s="36" t="s">
        <v>127</v>
      </c>
      <c r="C231" s="36" t="s">
        <v>594</v>
      </c>
      <c r="D231" s="35" t="s">
        <v>28</v>
      </c>
      <c r="E231" s="37">
        <v>32881</v>
      </c>
      <c r="F231" s="38" t="s">
        <v>957</v>
      </c>
      <c r="G231" s="35" t="s">
        <v>927</v>
      </c>
      <c r="H231" s="35" t="s">
        <v>929</v>
      </c>
      <c r="I231" s="35">
        <v>3</v>
      </c>
      <c r="J231" s="37">
        <v>43836</v>
      </c>
      <c r="L231" s="39"/>
      <c r="M231" s="40"/>
      <c r="N23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44932</v>
      </c>
      <c r="O231" s="154" t="str">
        <f ca="1">IF(T_données_générales[[#This Row],[Date limite de prochaine visite]]&lt;TODAY(),"OUI","NON")</f>
        <v>NON</v>
      </c>
      <c r="P231" s="154" t="str">
        <f ca="1">IF(AND(T_données_générales[[#This Row],[Date limite de prochaine visite]]&gt;=TODAY(),T_données_générales[[#This Row],[Date limite de prochaine visite]]&lt;TODAY()+15),"OUI","NON")</f>
        <v>NON</v>
      </c>
      <c r="Q231" s="154" t="str">
        <f ca="1">IF(T_données_générales[[#This Row],[Date limite de prochaine visite]]&gt;TODAY()+15,"OUI","NON")</f>
        <v>OUI</v>
      </c>
    </row>
    <row r="232" spans="1:17" ht="12.75" x14ac:dyDescent="0.35">
      <c r="A232" s="35">
        <v>1811</v>
      </c>
      <c r="B232" s="36" t="s">
        <v>220</v>
      </c>
      <c r="C232" s="36" t="s">
        <v>685</v>
      </c>
      <c r="D232" s="35" t="s">
        <v>28</v>
      </c>
      <c r="E232" s="37">
        <v>44440</v>
      </c>
      <c r="F232" s="38" t="s">
        <v>949</v>
      </c>
      <c r="G232" s="35" t="s">
        <v>923</v>
      </c>
      <c r="H232" s="37" t="s">
        <v>998</v>
      </c>
      <c r="L232" s="39"/>
      <c r="M232" s="40"/>
      <c r="N232"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232" s="154" t="str">
        <f ca="1">IF(T_données_générales[[#This Row],[Date limite de prochaine visite]]&lt;TODAY(),"OUI","NON")</f>
        <v>NON</v>
      </c>
      <c r="P232" s="154" t="str">
        <f ca="1">IF(AND(T_données_générales[[#This Row],[Date limite de prochaine visite]]&gt;=TODAY(),T_données_générales[[#This Row],[Date limite de prochaine visite]]&lt;TODAY()+15),"OUI","NON")</f>
        <v>NON</v>
      </c>
      <c r="Q232" s="154" t="str">
        <f ca="1">IF(T_données_générales[[#This Row],[Date limite de prochaine visite]]&gt;TODAY()+15,"OUI","NON")</f>
        <v>OUI</v>
      </c>
    </row>
    <row r="233" spans="1:17" ht="12.75" x14ac:dyDescent="0.35">
      <c r="A233" s="35">
        <v>1334</v>
      </c>
      <c r="B233" s="36" t="s">
        <v>162</v>
      </c>
      <c r="C233" s="36" t="s">
        <v>629</v>
      </c>
      <c r="D233" s="35" t="s">
        <v>27</v>
      </c>
      <c r="E233" s="37">
        <v>30319</v>
      </c>
      <c r="F233" s="38" t="s">
        <v>956</v>
      </c>
      <c r="G233" s="35" t="s">
        <v>924</v>
      </c>
      <c r="H233" s="35" t="s">
        <v>931</v>
      </c>
      <c r="I233" s="35">
        <v>5</v>
      </c>
      <c r="J233" s="37">
        <v>43150</v>
      </c>
      <c r="L233" s="39"/>
      <c r="M233" s="40"/>
      <c r="N23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233" s="154" t="str">
        <f ca="1">IF(T_données_générales[[#This Row],[Date limite de prochaine visite]]&lt;TODAY(),"OUI","NON")</f>
        <v>NON</v>
      </c>
      <c r="P233" s="154" t="str">
        <f ca="1">IF(AND(T_données_générales[[#This Row],[Date limite de prochaine visite]]&gt;=TODAY(),T_données_générales[[#This Row],[Date limite de prochaine visite]]&lt;TODAY()+15),"OUI","NON")</f>
        <v>NON</v>
      </c>
      <c r="Q233" s="154" t="str">
        <f ca="1">IF(T_données_générales[[#This Row],[Date limite de prochaine visite]]&gt;TODAY()+15,"OUI","NON")</f>
        <v>OUI</v>
      </c>
    </row>
    <row r="234" spans="1:17" ht="12.75" x14ac:dyDescent="0.35">
      <c r="A234" s="35">
        <v>1445</v>
      </c>
      <c r="B234" s="36" t="s">
        <v>136</v>
      </c>
      <c r="C234" s="36" t="s">
        <v>602</v>
      </c>
      <c r="D234" s="35" t="s">
        <v>28</v>
      </c>
      <c r="E234" s="37">
        <v>34442</v>
      </c>
      <c r="F234" s="38" t="s">
        <v>953</v>
      </c>
      <c r="G234" s="35" t="s">
        <v>927</v>
      </c>
      <c r="H234" s="35" t="s">
        <v>929</v>
      </c>
      <c r="I234" s="35">
        <v>3</v>
      </c>
      <c r="J234" s="37">
        <v>43607</v>
      </c>
      <c r="L234" s="39" t="s">
        <v>930</v>
      </c>
      <c r="M234" s="40"/>
      <c r="N234"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234" s="154" t="str">
        <f ca="1">IF(T_données_générales[[#This Row],[Date limite de prochaine visite]]&lt;TODAY(),"OUI","NON")</f>
        <v>NON</v>
      </c>
      <c r="P234" s="154" t="str">
        <f ca="1">IF(AND(T_données_générales[[#This Row],[Date limite de prochaine visite]]&gt;=TODAY(),T_données_générales[[#This Row],[Date limite de prochaine visite]]&lt;TODAY()+15),"OUI","NON")</f>
        <v>NON</v>
      </c>
      <c r="Q234" s="154" t="str">
        <f ca="1">IF(T_données_générales[[#This Row],[Date limite de prochaine visite]]&gt;TODAY()+15,"OUI","NON")</f>
        <v>OUI</v>
      </c>
    </row>
    <row r="235" spans="1:17" ht="12.75" x14ac:dyDescent="0.35">
      <c r="A235" s="35">
        <v>1321</v>
      </c>
      <c r="B235" s="36" t="s">
        <v>51</v>
      </c>
      <c r="C235" s="36" t="s">
        <v>26</v>
      </c>
      <c r="D235" s="35" t="s">
        <v>28</v>
      </c>
      <c r="E235" s="37">
        <v>29255</v>
      </c>
      <c r="F235" s="38" t="s">
        <v>949</v>
      </c>
      <c r="G235" s="35" t="s">
        <v>927</v>
      </c>
      <c r="H235" s="35" t="s">
        <v>931</v>
      </c>
      <c r="I235" s="35">
        <v>5</v>
      </c>
      <c r="J235" s="37">
        <v>43507</v>
      </c>
      <c r="L235" s="39"/>
      <c r="M235" s="40"/>
      <c r="N23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45333</v>
      </c>
      <c r="O235" s="154" t="str">
        <f ca="1">IF(T_données_générales[[#This Row],[Date limite de prochaine visite]]&lt;TODAY(),"OUI","NON")</f>
        <v>NON</v>
      </c>
      <c r="P235" s="154" t="str">
        <f ca="1">IF(AND(T_données_générales[[#This Row],[Date limite de prochaine visite]]&gt;=TODAY(),T_données_générales[[#This Row],[Date limite de prochaine visite]]&lt;TODAY()+15),"OUI","NON")</f>
        <v>NON</v>
      </c>
      <c r="Q235" s="154" t="str">
        <f ca="1">IF(T_données_générales[[#This Row],[Date limite de prochaine visite]]&gt;TODAY()+15,"OUI","NON")</f>
        <v>OUI</v>
      </c>
    </row>
    <row r="236" spans="1:17" ht="12.75" x14ac:dyDescent="0.35">
      <c r="A236" s="35">
        <v>1541</v>
      </c>
      <c r="B236" s="36" t="s">
        <v>51</v>
      </c>
      <c r="C236" s="36" t="s">
        <v>607</v>
      </c>
      <c r="D236" s="35" t="s">
        <v>28</v>
      </c>
      <c r="E236" s="37">
        <v>37263</v>
      </c>
      <c r="F236" s="38" t="s">
        <v>950</v>
      </c>
      <c r="G236" s="35" t="s">
        <v>922</v>
      </c>
      <c r="H236" s="35" t="s">
        <v>931</v>
      </c>
      <c r="I236" s="35">
        <v>5</v>
      </c>
      <c r="J236" s="37">
        <v>42772</v>
      </c>
      <c r="L236" s="39"/>
      <c r="M236" s="40"/>
      <c r="N23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236" s="154" t="str">
        <f ca="1">IF(T_données_générales[[#This Row],[Date limite de prochaine visite]]&lt;TODAY(),"OUI","NON")</f>
        <v>NON</v>
      </c>
      <c r="P236" s="154" t="str">
        <f ca="1">IF(AND(T_données_générales[[#This Row],[Date limite de prochaine visite]]&gt;=TODAY(),T_données_générales[[#This Row],[Date limite de prochaine visite]]&lt;TODAY()+15),"OUI","NON")</f>
        <v>NON</v>
      </c>
      <c r="Q236" s="154" t="str">
        <f ca="1">IF(T_données_générales[[#This Row],[Date limite de prochaine visite]]&gt;TODAY()+15,"OUI","NON")</f>
        <v>OUI</v>
      </c>
    </row>
    <row r="237" spans="1:17" ht="12.75" x14ac:dyDescent="0.35">
      <c r="A237" s="35">
        <v>1385</v>
      </c>
      <c r="B237" s="36" t="s">
        <v>87</v>
      </c>
      <c r="C237" s="36" t="s">
        <v>553</v>
      </c>
      <c r="D237" s="35" t="s">
        <v>27</v>
      </c>
      <c r="E237" s="37">
        <v>32755</v>
      </c>
      <c r="F237" s="38" t="s">
        <v>950</v>
      </c>
      <c r="G237" s="35" t="s">
        <v>927</v>
      </c>
      <c r="H237" s="35" t="s">
        <v>931</v>
      </c>
      <c r="I237" s="35">
        <v>5</v>
      </c>
      <c r="J237" s="37">
        <v>43745</v>
      </c>
      <c r="L237" s="39" t="s">
        <v>942</v>
      </c>
      <c r="M237" s="40"/>
      <c r="N237"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237" s="154" t="str">
        <f ca="1">IF(T_données_générales[[#This Row],[Date limite de prochaine visite]]&lt;TODAY(),"OUI","NON")</f>
        <v>NON</v>
      </c>
      <c r="P237" s="154" t="str">
        <f ca="1">IF(AND(T_données_générales[[#This Row],[Date limite de prochaine visite]]&gt;=TODAY(),T_données_générales[[#This Row],[Date limite de prochaine visite]]&lt;TODAY()+15),"OUI","NON")</f>
        <v>NON</v>
      </c>
      <c r="Q237" s="154" t="str">
        <f ca="1">IF(T_données_générales[[#This Row],[Date limite de prochaine visite]]&gt;TODAY()+15,"OUI","NON")</f>
        <v>OUI</v>
      </c>
    </row>
    <row r="238" spans="1:17" ht="12.75" x14ac:dyDescent="0.35">
      <c r="A238" s="35">
        <v>1531</v>
      </c>
      <c r="B238" s="36" t="s">
        <v>56</v>
      </c>
      <c r="C238" s="36" t="s">
        <v>31</v>
      </c>
      <c r="D238" s="35" t="s">
        <v>28</v>
      </c>
      <c r="E238" s="37">
        <v>37035</v>
      </c>
      <c r="F238" s="38" t="s">
        <v>947</v>
      </c>
      <c r="G238" s="35" t="s">
        <v>922</v>
      </c>
      <c r="H238" s="35" t="s">
        <v>931</v>
      </c>
      <c r="I238" s="35">
        <v>5</v>
      </c>
      <c r="J238" s="37">
        <v>42527</v>
      </c>
      <c r="L238" s="39"/>
      <c r="M238" s="40"/>
      <c r="N23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44353</v>
      </c>
      <c r="O238" s="154" t="str">
        <f ca="1">IF(T_données_générales[[#This Row],[Date limite de prochaine visite]]&lt;TODAY(),"OUI","NON")</f>
        <v>NON</v>
      </c>
      <c r="P238" s="154" t="str">
        <f ca="1">IF(AND(T_données_générales[[#This Row],[Date limite de prochaine visite]]&gt;=TODAY(),T_données_générales[[#This Row],[Date limite de prochaine visite]]&lt;TODAY()+15),"OUI","NON")</f>
        <v>OUI</v>
      </c>
      <c r="Q238" s="154" t="str">
        <f ca="1">IF(T_données_générales[[#This Row],[Date limite de prochaine visite]]&gt;TODAY()+15,"OUI","NON")</f>
        <v>NON</v>
      </c>
    </row>
    <row r="239" spans="1:17" ht="12.75" x14ac:dyDescent="0.35">
      <c r="A239" s="35">
        <v>1342</v>
      </c>
      <c r="B239" s="36" t="s">
        <v>62</v>
      </c>
      <c r="C239" s="36" t="s">
        <v>531</v>
      </c>
      <c r="D239" s="35" t="s">
        <v>27</v>
      </c>
      <c r="E239" s="37">
        <v>31292</v>
      </c>
      <c r="F239" s="38" t="s">
        <v>950</v>
      </c>
      <c r="G239" s="35" t="s">
        <v>924</v>
      </c>
      <c r="H239" s="35" t="s">
        <v>931</v>
      </c>
      <c r="I239" s="35">
        <v>5</v>
      </c>
      <c r="J239" s="37">
        <v>44081</v>
      </c>
      <c r="L239" s="39"/>
      <c r="M239" s="40"/>
      <c r="N23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45907</v>
      </c>
      <c r="O239" s="154" t="str">
        <f ca="1">IF(T_données_générales[[#This Row],[Date limite de prochaine visite]]&lt;TODAY(),"OUI","NON")</f>
        <v>NON</v>
      </c>
      <c r="P239" s="154" t="str">
        <f ca="1">IF(AND(T_données_générales[[#This Row],[Date limite de prochaine visite]]&gt;=TODAY(),T_données_générales[[#This Row],[Date limite de prochaine visite]]&lt;TODAY()+15),"OUI","NON")</f>
        <v>NON</v>
      </c>
      <c r="Q239" s="154" t="str">
        <f ca="1">IF(T_données_générales[[#This Row],[Date limite de prochaine visite]]&gt;TODAY()+15,"OUI","NON")</f>
        <v>OUI</v>
      </c>
    </row>
    <row r="240" spans="1:17" ht="12.75" x14ac:dyDescent="0.35">
      <c r="A240" s="35">
        <v>1490</v>
      </c>
      <c r="B240" s="36" t="s">
        <v>216</v>
      </c>
      <c r="C240" s="36" t="s">
        <v>682</v>
      </c>
      <c r="D240" s="35" t="s">
        <v>28</v>
      </c>
      <c r="E240" s="37">
        <v>36167</v>
      </c>
      <c r="F240" s="38" t="s">
        <v>951</v>
      </c>
      <c r="G240" s="35" t="s">
        <v>922</v>
      </c>
      <c r="H240" s="35" t="s">
        <v>931</v>
      </c>
      <c r="I240" s="35">
        <v>5</v>
      </c>
      <c r="J240" s="37">
        <v>44228</v>
      </c>
      <c r="L240" s="39"/>
      <c r="M240" s="40"/>
      <c r="N24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46054</v>
      </c>
      <c r="O240" s="154" t="str">
        <f ca="1">IF(T_données_générales[[#This Row],[Date limite de prochaine visite]]&lt;TODAY(),"OUI","NON")</f>
        <v>NON</v>
      </c>
      <c r="P240" s="154" t="str">
        <f ca="1">IF(AND(T_données_générales[[#This Row],[Date limite de prochaine visite]]&gt;=TODAY(),T_données_générales[[#This Row],[Date limite de prochaine visite]]&lt;TODAY()+15),"OUI","NON")</f>
        <v>NON</v>
      </c>
      <c r="Q240" s="154" t="str">
        <f ca="1">IF(T_données_générales[[#This Row],[Date limite de prochaine visite]]&gt;TODAY()+15,"OUI","NON")</f>
        <v>OUI</v>
      </c>
    </row>
    <row r="241" spans="1:17" ht="12.75" x14ac:dyDescent="0.35">
      <c r="A241" s="35">
        <v>1410</v>
      </c>
      <c r="B241" s="36" t="s">
        <v>444</v>
      </c>
      <c r="C241" s="36" t="s">
        <v>815</v>
      </c>
      <c r="D241" s="35" t="s">
        <v>28</v>
      </c>
      <c r="E241" s="37">
        <v>32881</v>
      </c>
      <c r="F241" s="38" t="s">
        <v>955</v>
      </c>
      <c r="G241" s="35" t="s">
        <v>924</v>
      </c>
      <c r="H241" s="35" t="s">
        <v>931</v>
      </c>
      <c r="I241" s="35">
        <v>5</v>
      </c>
      <c r="J241" s="37">
        <v>43885</v>
      </c>
      <c r="L241" s="39"/>
      <c r="M241" s="40"/>
      <c r="N24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45712</v>
      </c>
      <c r="O241" s="154" t="str">
        <f ca="1">IF(T_données_générales[[#This Row],[Date limite de prochaine visite]]&lt;TODAY(),"OUI","NON")</f>
        <v>NON</v>
      </c>
      <c r="P241" s="154" t="str">
        <f ca="1">IF(AND(T_données_générales[[#This Row],[Date limite de prochaine visite]]&gt;=TODAY(),T_données_générales[[#This Row],[Date limite de prochaine visite]]&lt;TODAY()+15),"OUI","NON")</f>
        <v>NON</v>
      </c>
      <c r="Q241" s="154" t="str">
        <f ca="1">IF(T_données_générales[[#This Row],[Date limite de prochaine visite]]&gt;TODAY()+15,"OUI","NON")</f>
        <v>OUI</v>
      </c>
    </row>
    <row r="242" spans="1:17" ht="12.75" x14ac:dyDescent="0.35">
      <c r="A242" s="35">
        <v>1562</v>
      </c>
      <c r="B242" s="36" t="s">
        <v>487</v>
      </c>
      <c r="C242" s="36" t="s">
        <v>901</v>
      </c>
      <c r="D242" s="35" t="s">
        <v>28</v>
      </c>
      <c r="E242" s="37">
        <v>37627</v>
      </c>
      <c r="F242" s="38" t="s">
        <v>954</v>
      </c>
      <c r="G242" s="35" t="s">
        <v>924</v>
      </c>
      <c r="H242" s="35" t="s">
        <v>931</v>
      </c>
      <c r="I242" s="35">
        <v>5</v>
      </c>
      <c r="J242" s="37">
        <v>43150</v>
      </c>
      <c r="L242" s="39"/>
      <c r="M242" s="40"/>
      <c r="N24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242" s="154" t="str">
        <f ca="1">IF(T_données_générales[[#This Row],[Date limite de prochaine visite]]&lt;TODAY(),"OUI","NON")</f>
        <v>NON</v>
      </c>
      <c r="P242" s="154" t="str">
        <f ca="1">IF(AND(T_données_générales[[#This Row],[Date limite de prochaine visite]]&gt;=TODAY(),T_données_générales[[#This Row],[Date limite de prochaine visite]]&lt;TODAY()+15),"OUI","NON")</f>
        <v>NON</v>
      </c>
      <c r="Q242" s="154" t="str">
        <f ca="1">IF(T_données_générales[[#This Row],[Date limite de prochaine visite]]&gt;TODAY()+15,"OUI","NON")</f>
        <v>OUI</v>
      </c>
    </row>
    <row r="243" spans="1:17" ht="12.75" x14ac:dyDescent="0.35">
      <c r="A243" s="35">
        <v>1448</v>
      </c>
      <c r="B243" s="36" t="s">
        <v>128</v>
      </c>
      <c r="C243" s="36" t="s">
        <v>39</v>
      </c>
      <c r="D243" s="35" t="s">
        <v>27</v>
      </c>
      <c r="E243" s="37">
        <v>34442</v>
      </c>
      <c r="F243" s="38" t="s">
        <v>950</v>
      </c>
      <c r="G243" s="35" t="s">
        <v>927</v>
      </c>
      <c r="H243" s="35" t="s">
        <v>929</v>
      </c>
      <c r="I243" s="35">
        <v>3</v>
      </c>
      <c r="J243" s="37">
        <v>43906</v>
      </c>
      <c r="L243" s="39"/>
      <c r="M243" s="40"/>
      <c r="N24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45001</v>
      </c>
      <c r="O243" s="154" t="str">
        <f ca="1">IF(T_données_générales[[#This Row],[Date limite de prochaine visite]]&lt;TODAY(),"OUI","NON")</f>
        <v>NON</v>
      </c>
      <c r="P243" s="154" t="str">
        <f ca="1">IF(AND(T_données_générales[[#This Row],[Date limite de prochaine visite]]&gt;=TODAY(),T_données_générales[[#This Row],[Date limite de prochaine visite]]&lt;TODAY()+15),"OUI","NON")</f>
        <v>NON</v>
      </c>
      <c r="Q243" s="154" t="str">
        <f ca="1">IF(T_données_générales[[#This Row],[Date limite de prochaine visite]]&gt;TODAY()+15,"OUI","NON")</f>
        <v>OUI</v>
      </c>
    </row>
    <row r="244" spans="1:17" ht="12.75" x14ac:dyDescent="0.35">
      <c r="A244" s="35">
        <v>1802</v>
      </c>
      <c r="B244" s="36" t="s">
        <v>278</v>
      </c>
      <c r="C244" s="36" t="s">
        <v>741</v>
      </c>
      <c r="D244" s="35" t="s">
        <v>28</v>
      </c>
      <c r="E244" s="37">
        <v>44211</v>
      </c>
      <c r="F244" s="38" t="s">
        <v>957</v>
      </c>
      <c r="G244" s="35" t="s">
        <v>927</v>
      </c>
      <c r="H244" s="35" t="s">
        <v>931</v>
      </c>
      <c r="I244" s="35">
        <v>5</v>
      </c>
      <c r="J244" s="37">
        <v>44235</v>
      </c>
      <c r="L244" s="39"/>
      <c r="M244" s="40"/>
      <c r="N24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46061</v>
      </c>
      <c r="O244" s="154" t="str">
        <f ca="1">IF(T_données_générales[[#This Row],[Date limite de prochaine visite]]&lt;TODAY(),"OUI","NON")</f>
        <v>NON</v>
      </c>
      <c r="P244" s="154" t="str">
        <f ca="1">IF(AND(T_données_générales[[#This Row],[Date limite de prochaine visite]]&gt;=TODAY(),T_données_générales[[#This Row],[Date limite de prochaine visite]]&lt;TODAY()+15),"OUI","NON")</f>
        <v>NON</v>
      </c>
      <c r="Q244" s="154" t="str">
        <f ca="1">IF(T_données_générales[[#This Row],[Date limite de prochaine visite]]&gt;TODAY()+15,"OUI","NON")</f>
        <v>OUI</v>
      </c>
    </row>
    <row r="245" spans="1:17" ht="12.75" x14ac:dyDescent="0.35">
      <c r="A245" s="35">
        <v>1366</v>
      </c>
      <c r="B245" s="36" t="s">
        <v>182</v>
      </c>
      <c r="C245" s="36" t="s">
        <v>648</v>
      </c>
      <c r="D245" s="35" t="s">
        <v>28</v>
      </c>
      <c r="E245" s="37">
        <v>32405</v>
      </c>
      <c r="F245" s="38" t="s">
        <v>957</v>
      </c>
      <c r="G245" s="35" t="s">
        <v>927</v>
      </c>
      <c r="H245" s="35" t="s">
        <v>931</v>
      </c>
      <c r="I245" s="35">
        <v>5</v>
      </c>
      <c r="J245" s="37">
        <v>42828</v>
      </c>
      <c r="L245" s="39" t="s">
        <v>935</v>
      </c>
      <c r="M245" s="40">
        <v>44340</v>
      </c>
      <c r="N24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44348</v>
      </c>
      <c r="O245" s="154" t="str">
        <f ca="1">IF(T_données_générales[[#This Row],[Date limite de prochaine visite]]&lt;TODAY(),"OUI","NON")</f>
        <v>NON</v>
      </c>
      <c r="P245" s="154" t="str">
        <f ca="1">IF(AND(T_données_générales[[#This Row],[Date limite de prochaine visite]]&gt;=TODAY(),T_données_générales[[#This Row],[Date limite de prochaine visite]]&lt;TODAY()+15),"OUI","NON")</f>
        <v>OUI</v>
      </c>
      <c r="Q245" s="154" t="str">
        <f ca="1">IF(T_données_générales[[#This Row],[Date limite de prochaine visite]]&gt;TODAY()+15,"OUI","NON")</f>
        <v>NON</v>
      </c>
    </row>
    <row r="246" spans="1:17" ht="12.75" x14ac:dyDescent="0.35">
      <c r="A246" s="35">
        <v>1630</v>
      </c>
      <c r="B246" s="36" t="s">
        <v>315</v>
      </c>
      <c r="C246" s="36" t="s">
        <v>772</v>
      </c>
      <c r="D246" s="35" t="s">
        <v>27</v>
      </c>
      <c r="E246" s="37">
        <v>39489</v>
      </c>
      <c r="F246" s="38" t="s">
        <v>957</v>
      </c>
      <c r="G246" s="35" t="s">
        <v>927</v>
      </c>
      <c r="H246" s="35" t="s">
        <v>928</v>
      </c>
      <c r="I246" s="35">
        <v>4</v>
      </c>
      <c r="J246" s="37">
        <v>43838</v>
      </c>
      <c r="L246" s="39"/>
      <c r="M246" s="40"/>
      <c r="N24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45299</v>
      </c>
      <c r="O246" s="154" t="str">
        <f ca="1">IF(T_données_générales[[#This Row],[Date limite de prochaine visite]]&lt;TODAY(),"OUI","NON")</f>
        <v>NON</v>
      </c>
      <c r="P246" s="154" t="str">
        <f ca="1">IF(AND(T_données_générales[[#This Row],[Date limite de prochaine visite]]&gt;=TODAY(),T_données_générales[[#This Row],[Date limite de prochaine visite]]&lt;TODAY()+15),"OUI","NON")</f>
        <v>NON</v>
      </c>
      <c r="Q246" s="154" t="str">
        <f ca="1">IF(T_données_générales[[#This Row],[Date limite de prochaine visite]]&gt;TODAY()+15,"OUI","NON")</f>
        <v>OUI</v>
      </c>
    </row>
    <row r="247" spans="1:17" ht="12.75" x14ac:dyDescent="0.35">
      <c r="A247" s="35">
        <v>1620</v>
      </c>
      <c r="B247" s="36" t="s">
        <v>95</v>
      </c>
      <c r="C247" s="36" t="s">
        <v>561</v>
      </c>
      <c r="D247" s="35" t="s">
        <v>27</v>
      </c>
      <c r="E247" s="37">
        <v>39090</v>
      </c>
      <c r="F247" s="38" t="s">
        <v>949</v>
      </c>
      <c r="G247" s="35" t="s">
        <v>922</v>
      </c>
      <c r="H247" s="35" t="s">
        <v>931</v>
      </c>
      <c r="I247" s="35">
        <v>5</v>
      </c>
      <c r="J247" s="37">
        <v>44004</v>
      </c>
      <c r="L247" s="39"/>
      <c r="M247" s="40"/>
      <c r="N24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45830</v>
      </c>
      <c r="O247" s="154" t="str">
        <f ca="1">IF(T_données_générales[[#This Row],[Date limite de prochaine visite]]&lt;TODAY(),"OUI","NON")</f>
        <v>NON</v>
      </c>
      <c r="P247" s="154" t="str">
        <f ca="1">IF(AND(T_données_générales[[#This Row],[Date limite de prochaine visite]]&gt;=TODAY(),T_données_générales[[#This Row],[Date limite de prochaine visite]]&lt;TODAY()+15),"OUI","NON")</f>
        <v>NON</v>
      </c>
      <c r="Q247" s="154" t="str">
        <f ca="1">IF(T_données_générales[[#This Row],[Date limite de prochaine visite]]&gt;TODAY()+15,"OUI","NON")</f>
        <v>OUI</v>
      </c>
    </row>
    <row r="248" spans="1:17" ht="12.75" x14ac:dyDescent="0.35">
      <c r="A248" s="35">
        <v>1715</v>
      </c>
      <c r="B248" s="36" t="s">
        <v>299</v>
      </c>
      <c r="C248" s="36" t="s">
        <v>760</v>
      </c>
      <c r="D248" s="35" t="s">
        <v>27</v>
      </c>
      <c r="E248" s="37">
        <v>43108</v>
      </c>
      <c r="F248" s="38" t="s">
        <v>953</v>
      </c>
      <c r="G248" s="35" t="s">
        <v>922</v>
      </c>
      <c r="H248" s="35" t="s">
        <v>931</v>
      </c>
      <c r="I248" s="35">
        <v>5</v>
      </c>
      <c r="J248" s="37">
        <v>43136</v>
      </c>
      <c r="L248" s="39"/>
      <c r="M248" s="40"/>
      <c r="N24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44962</v>
      </c>
      <c r="O248" s="154" t="str">
        <f ca="1">IF(T_données_générales[[#This Row],[Date limite de prochaine visite]]&lt;TODAY(),"OUI","NON")</f>
        <v>NON</v>
      </c>
      <c r="P248" s="154" t="str">
        <f ca="1">IF(AND(T_données_générales[[#This Row],[Date limite de prochaine visite]]&gt;=TODAY(),T_données_générales[[#This Row],[Date limite de prochaine visite]]&lt;TODAY()+15),"OUI","NON")</f>
        <v>NON</v>
      </c>
      <c r="Q248" s="154" t="str">
        <f ca="1">IF(T_données_générales[[#This Row],[Date limite de prochaine visite]]&gt;TODAY()+15,"OUI","NON")</f>
        <v>OUI</v>
      </c>
    </row>
    <row r="249" spans="1:17" ht="12.75" x14ac:dyDescent="0.35">
      <c r="A249" s="35">
        <v>1561</v>
      </c>
      <c r="B249" s="36" t="s">
        <v>489</v>
      </c>
      <c r="C249" s="36" t="s">
        <v>903</v>
      </c>
      <c r="D249" s="35" t="s">
        <v>27</v>
      </c>
      <c r="E249" s="37">
        <v>37627</v>
      </c>
      <c r="F249" s="38" t="s">
        <v>954</v>
      </c>
      <c r="G249" s="35" t="s">
        <v>924</v>
      </c>
      <c r="H249" s="35" t="s">
        <v>931</v>
      </c>
      <c r="I249" s="35">
        <v>5</v>
      </c>
      <c r="J249" s="37">
        <v>43150</v>
      </c>
      <c r="L249" s="39"/>
      <c r="M249" s="40"/>
      <c r="N24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249" s="154" t="str">
        <f ca="1">IF(T_données_générales[[#This Row],[Date limite de prochaine visite]]&lt;TODAY(),"OUI","NON")</f>
        <v>NON</v>
      </c>
      <c r="P249" s="154" t="str">
        <f ca="1">IF(AND(T_données_générales[[#This Row],[Date limite de prochaine visite]]&gt;=TODAY(),T_données_générales[[#This Row],[Date limite de prochaine visite]]&lt;TODAY()+15),"OUI","NON")</f>
        <v>NON</v>
      </c>
      <c r="Q249" s="154" t="str">
        <f ca="1">IF(T_données_générales[[#This Row],[Date limite de prochaine visite]]&gt;TODAY()+15,"OUI","NON")</f>
        <v>OUI</v>
      </c>
    </row>
    <row r="250" spans="1:17" ht="12.75" x14ac:dyDescent="0.35">
      <c r="A250" s="35">
        <v>1405</v>
      </c>
      <c r="B250" s="36" t="s">
        <v>442</v>
      </c>
      <c r="C250" s="36" t="s">
        <v>569</v>
      </c>
      <c r="D250" s="35" t="s">
        <v>27</v>
      </c>
      <c r="E250" s="37">
        <v>32881</v>
      </c>
      <c r="F250" s="38" t="s">
        <v>957</v>
      </c>
      <c r="G250" s="35" t="s">
        <v>924</v>
      </c>
      <c r="H250" s="35" t="s">
        <v>931</v>
      </c>
      <c r="I250" s="35">
        <v>5</v>
      </c>
      <c r="J250" s="37">
        <v>43885</v>
      </c>
      <c r="L250" s="39"/>
      <c r="M250" s="40"/>
      <c r="N25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45712</v>
      </c>
      <c r="O250" s="154" t="str">
        <f ca="1">IF(T_données_générales[[#This Row],[Date limite de prochaine visite]]&lt;TODAY(),"OUI","NON")</f>
        <v>NON</v>
      </c>
      <c r="P250" s="154" t="str">
        <f ca="1">IF(AND(T_données_générales[[#This Row],[Date limite de prochaine visite]]&gt;=TODAY(),T_données_générales[[#This Row],[Date limite de prochaine visite]]&lt;TODAY()+15),"OUI","NON")</f>
        <v>NON</v>
      </c>
      <c r="Q250" s="154" t="str">
        <f ca="1">IF(T_données_générales[[#This Row],[Date limite de prochaine visite]]&gt;TODAY()+15,"OUI","NON")</f>
        <v>OUI</v>
      </c>
    </row>
    <row r="251" spans="1:17" ht="12.75" x14ac:dyDescent="0.35">
      <c r="A251" s="35">
        <v>1335</v>
      </c>
      <c r="B251" s="36" t="s">
        <v>154</v>
      </c>
      <c r="C251" s="36" t="s">
        <v>621</v>
      </c>
      <c r="D251" s="35" t="s">
        <v>28</v>
      </c>
      <c r="E251" s="37">
        <v>30319</v>
      </c>
      <c r="F251" s="38" t="s">
        <v>953</v>
      </c>
      <c r="G251" s="35" t="s">
        <v>927</v>
      </c>
      <c r="H251" s="35" t="s">
        <v>929</v>
      </c>
      <c r="I251" s="35">
        <v>3</v>
      </c>
      <c r="J251" s="37">
        <v>44081</v>
      </c>
      <c r="L251" s="39" t="s">
        <v>942</v>
      </c>
      <c r="M251" s="40">
        <v>44319</v>
      </c>
      <c r="N25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251" s="154" t="str">
        <f ca="1">IF(T_données_générales[[#This Row],[Date limite de prochaine visite]]&lt;TODAY(),"OUI","NON")</f>
        <v>OUI</v>
      </c>
      <c r="P251" s="154" t="str">
        <f ca="1">IF(AND(T_données_générales[[#This Row],[Date limite de prochaine visite]]&gt;=TODAY(),T_données_générales[[#This Row],[Date limite de prochaine visite]]&lt;TODAY()+15),"OUI","NON")</f>
        <v>NON</v>
      </c>
      <c r="Q251" s="154" t="str">
        <f ca="1">IF(T_données_générales[[#This Row],[Date limite de prochaine visite]]&gt;TODAY()+15,"OUI","NON")</f>
        <v>NON</v>
      </c>
    </row>
    <row r="252" spans="1:17" ht="12.75" x14ac:dyDescent="0.35">
      <c r="A252" s="35">
        <v>1652</v>
      </c>
      <c r="B252" s="36" t="s">
        <v>407</v>
      </c>
      <c r="C252" s="36" t="s">
        <v>648</v>
      </c>
      <c r="D252" s="35" t="s">
        <v>28</v>
      </c>
      <c r="E252" s="37">
        <v>40819</v>
      </c>
      <c r="F252" s="38" t="s">
        <v>949</v>
      </c>
      <c r="G252" s="35" t="s">
        <v>927</v>
      </c>
      <c r="H252" s="35" t="s">
        <v>931</v>
      </c>
      <c r="I252" s="35">
        <v>5</v>
      </c>
      <c r="J252" s="37">
        <v>42681</v>
      </c>
      <c r="L252" s="39" t="s">
        <v>930</v>
      </c>
      <c r="M252" s="40">
        <v>44277</v>
      </c>
      <c r="N25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44285</v>
      </c>
      <c r="O252" s="154" t="str">
        <f ca="1">IF(T_données_générales[[#This Row],[Date limite de prochaine visite]]&lt;TODAY(),"OUI","NON")</f>
        <v>OUI</v>
      </c>
      <c r="P252" s="154" t="str">
        <f ca="1">IF(AND(T_données_générales[[#This Row],[Date limite de prochaine visite]]&gt;=TODAY(),T_données_générales[[#This Row],[Date limite de prochaine visite]]&lt;TODAY()+15),"OUI","NON")</f>
        <v>NON</v>
      </c>
      <c r="Q252" s="154" t="str">
        <f ca="1">IF(T_données_générales[[#This Row],[Date limite de prochaine visite]]&gt;TODAY()+15,"OUI","NON")</f>
        <v>NON</v>
      </c>
    </row>
    <row r="253" spans="1:17" ht="12.75" x14ac:dyDescent="0.35">
      <c r="A253" s="35">
        <v>1766</v>
      </c>
      <c r="B253" s="36" t="s">
        <v>287</v>
      </c>
      <c r="C253" s="36" t="s">
        <v>749</v>
      </c>
      <c r="D253" s="35" t="s">
        <v>27</v>
      </c>
      <c r="E253" s="37">
        <v>43927</v>
      </c>
      <c r="F253" s="38" t="s">
        <v>951</v>
      </c>
      <c r="G253" s="35" t="s">
        <v>922</v>
      </c>
      <c r="H253" s="35" t="s">
        <v>931</v>
      </c>
      <c r="I253" s="35">
        <v>5</v>
      </c>
      <c r="J253" s="37">
        <v>43934</v>
      </c>
      <c r="L253" s="39"/>
      <c r="M253" s="40"/>
      <c r="N25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45760</v>
      </c>
      <c r="O253" s="154" t="str">
        <f ca="1">IF(T_données_générales[[#This Row],[Date limite de prochaine visite]]&lt;TODAY(),"OUI","NON")</f>
        <v>NON</v>
      </c>
      <c r="P253" s="154" t="str">
        <f ca="1">IF(AND(T_données_générales[[#This Row],[Date limite de prochaine visite]]&gt;=TODAY(),T_données_générales[[#This Row],[Date limite de prochaine visite]]&lt;TODAY()+15),"OUI","NON")</f>
        <v>NON</v>
      </c>
      <c r="Q253" s="154" t="str">
        <f ca="1">IF(T_données_générales[[#This Row],[Date limite de prochaine visite]]&gt;TODAY()+15,"OUI","NON")</f>
        <v>OUI</v>
      </c>
    </row>
    <row r="254" spans="1:17" ht="12.75" x14ac:dyDescent="0.35">
      <c r="A254" s="35">
        <v>1654</v>
      </c>
      <c r="B254" s="36" t="s">
        <v>469</v>
      </c>
      <c r="C254" s="36" t="s">
        <v>888</v>
      </c>
      <c r="D254" s="35" t="s">
        <v>28</v>
      </c>
      <c r="E254" s="37">
        <v>40819</v>
      </c>
      <c r="F254" s="38" t="s">
        <v>956</v>
      </c>
      <c r="G254" s="35" t="s">
        <v>924</v>
      </c>
      <c r="H254" s="35" t="s">
        <v>929</v>
      </c>
      <c r="I254" s="35">
        <v>3</v>
      </c>
      <c r="J254" s="37">
        <v>44095</v>
      </c>
      <c r="L254" s="39"/>
      <c r="M254" s="40"/>
      <c r="N25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45190</v>
      </c>
      <c r="O254" s="154" t="str">
        <f ca="1">IF(T_données_générales[[#This Row],[Date limite de prochaine visite]]&lt;TODAY(),"OUI","NON")</f>
        <v>NON</v>
      </c>
      <c r="P254" s="154" t="str">
        <f ca="1">IF(AND(T_données_générales[[#This Row],[Date limite de prochaine visite]]&gt;=TODAY(),T_données_générales[[#This Row],[Date limite de prochaine visite]]&lt;TODAY()+15),"OUI","NON")</f>
        <v>NON</v>
      </c>
      <c r="Q254" s="154" t="str">
        <f ca="1">IF(T_données_générales[[#This Row],[Date limite de prochaine visite]]&gt;TODAY()+15,"OUI","NON")</f>
        <v>OUI</v>
      </c>
    </row>
    <row r="255" spans="1:17" ht="12.75" x14ac:dyDescent="0.35">
      <c r="A255" s="35">
        <v>1774</v>
      </c>
      <c r="B255" s="36" t="s">
        <v>275</v>
      </c>
      <c r="C255" s="36" t="s">
        <v>738</v>
      </c>
      <c r="D255" s="35" t="s">
        <v>28</v>
      </c>
      <c r="E255" s="37">
        <v>44095</v>
      </c>
      <c r="F255" s="38" t="s">
        <v>957</v>
      </c>
      <c r="G255" s="35" t="s">
        <v>927</v>
      </c>
      <c r="H255" s="35" t="s">
        <v>931</v>
      </c>
      <c r="I255" s="35">
        <v>5</v>
      </c>
      <c r="J255" s="37">
        <v>44105</v>
      </c>
      <c r="L255" s="39"/>
      <c r="M255" s="40"/>
      <c r="N25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45931</v>
      </c>
      <c r="O255" s="154" t="str">
        <f ca="1">IF(T_données_générales[[#This Row],[Date limite de prochaine visite]]&lt;TODAY(),"OUI","NON")</f>
        <v>NON</v>
      </c>
      <c r="P255" s="154" t="str">
        <f ca="1">IF(AND(T_données_générales[[#This Row],[Date limite de prochaine visite]]&gt;=TODAY(),T_données_générales[[#This Row],[Date limite de prochaine visite]]&lt;TODAY()+15),"OUI","NON")</f>
        <v>NON</v>
      </c>
      <c r="Q255" s="154" t="str">
        <f ca="1">IF(T_données_générales[[#This Row],[Date limite de prochaine visite]]&gt;TODAY()+15,"OUI","NON")</f>
        <v>OUI</v>
      </c>
    </row>
    <row r="256" spans="1:17" ht="12.75" x14ac:dyDescent="0.35">
      <c r="A256" s="35">
        <v>1688</v>
      </c>
      <c r="B256" s="36" t="s">
        <v>421</v>
      </c>
      <c r="C256" s="36" t="s">
        <v>855</v>
      </c>
      <c r="D256" s="35" t="s">
        <v>27</v>
      </c>
      <c r="E256" s="37">
        <v>41281</v>
      </c>
      <c r="F256" s="38" t="s">
        <v>948</v>
      </c>
      <c r="G256" s="35" t="s">
        <v>927</v>
      </c>
      <c r="H256" s="35" t="s">
        <v>928</v>
      </c>
      <c r="I256" s="35">
        <v>4</v>
      </c>
      <c r="J256" s="37">
        <v>44182</v>
      </c>
      <c r="L256" s="39"/>
      <c r="M256" s="40"/>
      <c r="N25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45643</v>
      </c>
      <c r="O256" s="154" t="str">
        <f ca="1">IF(T_données_générales[[#This Row],[Date limite de prochaine visite]]&lt;TODAY(),"OUI","NON")</f>
        <v>NON</v>
      </c>
      <c r="P256" s="154" t="str">
        <f ca="1">IF(AND(T_données_générales[[#This Row],[Date limite de prochaine visite]]&gt;=TODAY(),T_données_générales[[#This Row],[Date limite de prochaine visite]]&lt;TODAY()+15),"OUI","NON")</f>
        <v>NON</v>
      </c>
      <c r="Q256" s="154" t="str">
        <f ca="1">IF(T_données_générales[[#This Row],[Date limite de prochaine visite]]&gt;TODAY()+15,"OUI","NON")</f>
        <v>OUI</v>
      </c>
    </row>
    <row r="257" spans="1:17" ht="12.75" x14ac:dyDescent="0.35">
      <c r="A257" s="35">
        <v>1319</v>
      </c>
      <c r="B257" s="36" t="s">
        <v>53</v>
      </c>
      <c r="C257" s="36" t="s">
        <v>33</v>
      </c>
      <c r="D257" s="35" t="s">
        <v>27</v>
      </c>
      <c r="E257" s="37">
        <v>29255</v>
      </c>
      <c r="F257" s="38" t="s">
        <v>947</v>
      </c>
      <c r="G257" s="35" t="s">
        <v>927</v>
      </c>
      <c r="H257" s="35" t="s">
        <v>931</v>
      </c>
      <c r="I257" s="35">
        <v>5</v>
      </c>
      <c r="J257" s="37">
        <v>43346</v>
      </c>
      <c r="L257" s="39"/>
      <c r="M257" s="40"/>
      <c r="N25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45172</v>
      </c>
      <c r="O257" s="154" t="str">
        <f ca="1">IF(T_données_générales[[#This Row],[Date limite de prochaine visite]]&lt;TODAY(),"OUI","NON")</f>
        <v>NON</v>
      </c>
      <c r="P257" s="154" t="str">
        <f ca="1">IF(AND(T_données_générales[[#This Row],[Date limite de prochaine visite]]&gt;=TODAY(),T_données_générales[[#This Row],[Date limite de prochaine visite]]&lt;TODAY()+15),"OUI","NON")</f>
        <v>NON</v>
      </c>
      <c r="Q257" s="154" t="str">
        <f ca="1">IF(T_données_générales[[#This Row],[Date limite de prochaine visite]]&gt;TODAY()+15,"OUI","NON")</f>
        <v>OUI</v>
      </c>
    </row>
    <row r="258" spans="1:17" ht="12.75" x14ac:dyDescent="0.35">
      <c r="A258" s="35">
        <v>1525</v>
      </c>
      <c r="B258" s="36" t="s">
        <v>102</v>
      </c>
      <c r="C258" s="36" t="s">
        <v>568</v>
      </c>
      <c r="D258" s="35" t="s">
        <v>28</v>
      </c>
      <c r="E258" s="37">
        <v>36717</v>
      </c>
      <c r="F258" s="38" t="s">
        <v>949</v>
      </c>
      <c r="G258" s="35" t="s">
        <v>924</v>
      </c>
      <c r="H258" s="35" t="s">
        <v>929</v>
      </c>
      <c r="I258" s="35">
        <v>3</v>
      </c>
      <c r="J258" s="37">
        <v>43640</v>
      </c>
      <c r="L258" s="39" t="s">
        <v>942</v>
      </c>
      <c r="M258" s="40">
        <v>44316</v>
      </c>
      <c r="N25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44324</v>
      </c>
      <c r="O258" s="154" t="str">
        <f ca="1">IF(T_données_générales[[#This Row],[Date limite de prochaine visite]]&lt;TODAY(),"OUI","NON")</f>
        <v>OUI</v>
      </c>
      <c r="P258" s="154" t="str">
        <f ca="1">IF(AND(T_données_générales[[#This Row],[Date limite de prochaine visite]]&gt;=TODAY(),T_données_générales[[#This Row],[Date limite de prochaine visite]]&lt;TODAY()+15),"OUI","NON")</f>
        <v>NON</v>
      </c>
      <c r="Q258" s="154" t="str">
        <f ca="1">IF(T_données_générales[[#This Row],[Date limite de prochaine visite]]&gt;TODAY()+15,"OUI","NON")</f>
        <v>NON</v>
      </c>
    </row>
    <row r="259" spans="1:17" ht="12.75" x14ac:dyDescent="0.35">
      <c r="A259" s="35">
        <v>1539</v>
      </c>
      <c r="B259" s="36" t="s">
        <v>190</v>
      </c>
      <c r="C259" s="36" t="s">
        <v>655</v>
      </c>
      <c r="D259" s="35" t="s">
        <v>27</v>
      </c>
      <c r="E259" s="37">
        <v>37263</v>
      </c>
      <c r="F259" s="38" t="s">
        <v>950</v>
      </c>
      <c r="G259" s="35" t="s">
        <v>922</v>
      </c>
      <c r="H259" s="35" t="s">
        <v>929</v>
      </c>
      <c r="I259" s="35">
        <v>3</v>
      </c>
      <c r="J259" s="37">
        <v>43439</v>
      </c>
      <c r="L259" s="39"/>
      <c r="M259" s="40"/>
      <c r="N25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44535</v>
      </c>
      <c r="O259" s="154" t="str">
        <f ca="1">IF(T_données_générales[[#This Row],[Date limite de prochaine visite]]&lt;TODAY(),"OUI","NON")</f>
        <v>NON</v>
      </c>
      <c r="P259" s="154" t="str">
        <f ca="1">IF(AND(T_données_générales[[#This Row],[Date limite de prochaine visite]]&gt;=TODAY(),T_données_générales[[#This Row],[Date limite de prochaine visite]]&lt;TODAY()+15),"OUI","NON")</f>
        <v>NON</v>
      </c>
      <c r="Q259" s="154" t="str">
        <f ca="1">IF(T_données_générales[[#This Row],[Date limite de prochaine visite]]&gt;TODAY()+15,"OUI","NON")</f>
        <v>OUI</v>
      </c>
    </row>
    <row r="260" spans="1:17" ht="12.75" x14ac:dyDescent="0.35">
      <c r="A260" s="35">
        <v>1534</v>
      </c>
      <c r="B260" s="36" t="s">
        <v>110</v>
      </c>
      <c r="C260" s="36" t="s">
        <v>576</v>
      </c>
      <c r="D260" s="35" t="s">
        <v>28</v>
      </c>
      <c r="E260" s="37">
        <v>37074</v>
      </c>
      <c r="F260" s="38" t="s">
        <v>949</v>
      </c>
      <c r="G260" s="35" t="s">
        <v>922</v>
      </c>
      <c r="H260" s="35" t="s">
        <v>931</v>
      </c>
      <c r="I260" s="35">
        <v>5</v>
      </c>
      <c r="J260" s="37">
        <v>42618</v>
      </c>
      <c r="L260" s="39"/>
      <c r="M260" s="40"/>
      <c r="N26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44444</v>
      </c>
      <c r="O260" s="154" t="str">
        <f ca="1">IF(T_données_générales[[#This Row],[Date limite de prochaine visite]]&lt;TODAY(),"OUI","NON")</f>
        <v>NON</v>
      </c>
      <c r="P260" s="154" t="str">
        <f ca="1">IF(AND(T_données_générales[[#This Row],[Date limite de prochaine visite]]&gt;=TODAY(),T_données_générales[[#This Row],[Date limite de prochaine visite]]&lt;TODAY()+15),"OUI","NON")</f>
        <v>NON</v>
      </c>
      <c r="Q260" s="154" t="str">
        <f ca="1">IF(T_données_générales[[#This Row],[Date limite de prochaine visite]]&gt;TODAY()+15,"OUI","NON")</f>
        <v>OUI</v>
      </c>
    </row>
    <row r="261" spans="1:17" ht="12.75" x14ac:dyDescent="0.35">
      <c r="A261" s="35">
        <v>1706</v>
      </c>
      <c r="B261" s="36" t="s">
        <v>197</v>
      </c>
      <c r="C261" s="36" t="s">
        <v>662</v>
      </c>
      <c r="D261" s="35" t="s">
        <v>27</v>
      </c>
      <c r="E261" s="37">
        <v>42744</v>
      </c>
      <c r="F261" s="38" t="s">
        <v>947</v>
      </c>
      <c r="G261" s="35" t="s">
        <v>922</v>
      </c>
      <c r="H261" s="35" t="s">
        <v>931</v>
      </c>
      <c r="I261" s="35">
        <v>5</v>
      </c>
      <c r="J261" s="37">
        <v>42772</v>
      </c>
      <c r="L261" s="39"/>
      <c r="M261" s="40"/>
      <c r="N26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261" s="154" t="str">
        <f ca="1">IF(T_données_générales[[#This Row],[Date limite de prochaine visite]]&lt;TODAY(),"OUI","NON")</f>
        <v>NON</v>
      </c>
      <c r="P261" s="154" t="str">
        <f ca="1">IF(AND(T_données_générales[[#This Row],[Date limite de prochaine visite]]&gt;=TODAY(),T_données_générales[[#This Row],[Date limite de prochaine visite]]&lt;TODAY()+15),"OUI","NON")</f>
        <v>NON</v>
      </c>
      <c r="Q261" s="154" t="str">
        <f ca="1">IF(T_données_générales[[#This Row],[Date limite de prochaine visite]]&gt;TODAY()+15,"OUI","NON")</f>
        <v>OUI</v>
      </c>
    </row>
    <row r="262" spans="1:17" ht="12.75" x14ac:dyDescent="0.35">
      <c r="A262" s="35">
        <v>1759</v>
      </c>
      <c r="B262" s="36" t="s">
        <v>351</v>
      </c>
      <c r="C262" s="36" t="s">
        <v>800</v>
      </c>
      <c r="D262" s="35" t="s">
        <v>28</v>
      </c>
      <c r="E262" s="37">
        <v>43864</v>
      </c>
      <c r="F262" s="38" t="s">
        <v>954</v>
      </c>
      <c r="G262" s="35" t="s">
        <v>927</v>
      </c>
      <c r="H262" s="35" t="s">
        <v>929</v>
      </c>
      <c r="I262" s="35">
        <v>3</v>
      </c>
      <c r="J262" s="37">
        <v>43850</v>
      </c>
      <c r="L262" s="39"/>
      <c r="M262" s="40"/>
      <c r="N26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44946</v>
      </c>
      <c r="O262" s="154" t="str">
        <f ca="1">IF(T_données_générales[[#This Row],[Date limite de prochaine visite]]&lt;TODAY(),"OUI","NON")</f>
        <v>NON</v>
      </c>
      <c r="P262" s="154" t="str">
        <f ca="1">IF(AND(T_données_générales[[#This Row],[Date limite de prochaine visite]]&gt;=TODAY(),T_données_générales[[#This Row],[Date limite de prochaine visite]]&lt;TODAY()+15),"OUI","NON")</f>
        <v>NON</v>
      </c>
      <c r="Q262" s="154" t="str">
        <f ca="1">IF(T_données_générales[[#This Row],[Date limite de prochaine visite]]&gt;TODAY()+15,"OUI","NON")</f>
        <v>OUI</v>
      </c>
    </row>
    <row r="263" spans="1:17" ht="12.75" x14ac:dyDescent="0.35">
      <c r="A263" s="35">
        <v>1677</v>
      </c>
      <c r="B263" s="36" t="s">
        <v>428</v>
      </c>
      <c r="C263" s="36" t="s">
        <v>21</v>
      </c>
      <c r="D263" s="35" t="s">
        <v>28</v>
      </c>
      <c r="E263" s="37">
        <v>40917</v>
      </c>
      <c r="F263" s="38" t="s">
        <v>949</v>
      </c>
      <c r="G263" s="35" t="s">
        <v>927</v>
      </c>
      <c r="H263" s="35" t="s">
        <v>928</v>
      </c>
      <c r="I263" s="35">
        <v>2</v>
      </c>
      <c r="J263" s="37">
        <v>43865</v>
      </c>
      <c r="L263" s="39"/>
      <c r="M263" s="40"/>
      <c r="N26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44596</v>
      </c>
      <c r="O263" s="154" t="str">
        <f ca="1">IF(T_données_générales[[#This Row],[Date limite de prochaine visite]]&lt;TODAY(),"OUI","NON")</f>
        <v>NON</v>
      </c>
      <c r="P263" s="154" t="str">
        <f ca="1">IF(AND(T_données_générales[[#This Row],[Date limite de prochaine visite]]&gt;=TODAY(),T_données_générales[[#This Row],[Date limite de prochaine visite]]&lt;TODAY()+15),"OUI","NON")</f>
        <v>NON</v>
      </c>
      <c r="Q263" s="154" t="str">
        <f ca="1">IF(T_données_générales[[#This Row],[Date limite de prochaine visite]]&gt;TODAY()+15,"OUI","NON")</f>
        <v>OUI</v>
      </c>
    </row>
    <row r="264" spans="1:17" ht="12.75" x14ac:dyDescent="0.35">
      <c r="A264" s="35">
        <v>1533</v>
      </c>
      <c r="B264" s="36" t="s">
        <v>200</v>
      </c>
      <c r="C264" s="36" t="s">
        <v>665</v>
      </c>
      <c r="D264" s="35" t="s">
        <v>27</v>
      </c>
      <c r="E264" s="37">
        <v>37074</v>
      </c>
      <c r="F264" s="38" t="s">
        <v>947</v>
      </c>
      <c r="G264" s="35" t="s">
        <v>922</v>
      </c>
      <c r="H264" s="35" t="s">
        <v>931</v>
      </c>
      <c r="I264" s="35">
        <v>5</v>
      </c>
      <c r="J264" s="37">
        <v>42618</v>
      </c>
      <c r="L264" s="39"/>
      <c r="M264" s="40"/>
      <c r="N26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44444</v>
      </c>
      <c r="O264" s="154" t="str">
        <f ca="1">IF(T_données_générales[[#This Row],[Date limite de prochaine visite]]&lt;TODAY(),"OUI","NON")</f>
        <v>NON</v>
      </c>
      <c r="P264" s="154" t="str">
        <f ca="1">IF(AND(T_données_générales[[#This Row],[Date limite de prochaine visite]]&gt;=TODAY(),T_données_générales[[#This Row],[Date limite de prochaine visite]]&lt;TODAY()+15),"OUI","NON")</f>
        <v>NON</v>
      </c>
      <c r="Q264" s="154" t="str">
        <f ca="1">IF(T_données_générales[[#This Row],[Date limite de prochaine visite]]&gt;TODAY()+15,"OUI","NON")</f>
        <v>OUI</v>
      </c>
    </row>
    <row r="265" spans="1:17" ht="12.75" x14ac:dyDescent="0.35">
      <c r="A265" s="35">
        <v>1656</v>
      </c>
      <c r="B265" s="36" t="s">
        <v>199</v>
      </c>
      <c r="C265" s="36" t="s">
        <v>664</v>
      </c>
      <c r="D265" s="35" t="s">
        <v>27</v>
      </c>
      <c r="E265" s="37">
        <v>40819</v>
      </c>
      <c r="F265" s="38" t="s">
        <v>947</v>
      </c>
      <c r="G265" s="35" t="s">
        <v>922</v>
      </c>
      <c r="H265" s="35" t="s">
        <v>931</v>
      </c>
      <c r="I265" s="35">
        <v>5</v>
      </c>
      <c r="J265" s="37">
        <v>42682</v>
      </c>
      <c r="L265" s="39"/>
      <c r="M265" s="40"/>
      <c r="N26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44508</v>
      </c>
      <c r="O265" s="154" t="str">
        <f ca="1">IF(T_données_générales[[#This Row],[Date limite de prochaine visite]]&lt;TODAY(),"OUI","NON")</f>
        <v>NON</v>
      </c>
      <c r="P265" s="154" t="str">
        <f ca="1">IF(AND(T_données_générales[[#This Row],[Date limite de prochaine visite]]&gt;=TODAY(),T_données_générales[[#This Row],[Date limite de prochaine visite]]&lt;TODAY()+15),"OUI","NON")</f>
        <v>NON</v>
      </c>
      <c r="Q265" s="154" t="str">
        <f ca="1">IF(T_données_générales[[#This Row],[Date limite de prochaine visite]]&gt;TODAY()+15,"OUI","NON")</f>
        <v>OUI</v>
      </c>
    </row>
    <row r="266" spans="1:17" ht="12.75" x14ac:dyDescent="0.35">
      <c r="A266" s="35">
        <v>1450</v>
      </c>
      <c r="B266" s="36" t="s">
        <v>159</v>
      </c>
      <c r="C266" s="36" t="s">
        <v>626</v>
      </c>
      <c r="D266" s="35" t="s">
        <v>28</v>
      </c>
      <c r="E266" s="37">
        <v>34680</v>
      </c>
      <c r="F266" s="38" t="s">
        <v>955</v>
      </c>
      <c r="G266" s="35" t="s">
        <v>922</v>
      </c>
      <c r="H266" s="35" t="s">
        <v>931</v>
      </c>
      <c r="I266" s="35">
        <v>5</v>
      </c>
      <c r="J266" s="37">
        <v>43836</v>
      </c>
      <c r="L266" s="39"/>
      <c r="M266" s="40"/>
      <c r="N26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45663</v>
      </c>
      <c r="O266" s="154" t="str">
        <f ca="1">IF(T_données_générales[[#This Row],[Date limite de prochaine visite]]&lt;TODAY(),"OUI","NON")</f>
        <v>NON</v>
      </c>
      <c r="P266" s="154" t="str">
        <f ca="1">IF(AND(T_données_générales[[#This Row],[Date limite de prochaine visite]]&gt;=TODAY(),T_données_générales[[#This Row],[Date limite de prochaine visite]]&lt;TODAY()+15),"OUI","NON")</f>
        <v>NON</v>
      </c>
      <c r="Q266" s="154" t="str">
        <f ca="1">IF(T_données_générales[[#This Row],[Date limite de prochaine visite]]&gt;TODAY()+15,"OUI","NON")</f>
        <v>OUI</v>
      </c>
    </row>
    <row r="267" spans="1:17" ht="12.75" x14ac:dyDescent="0.35">
      <c r="A267" s="35">
        <v>1549</v>
      </c>
      <c r="B267" s="36" t="s">
        <v>364</v>
      </c>
      <c r="C267" s="36" t="s">
        <v>811</v>
      </c>
      <c r="D267" s="35" t="s">
        <v>27</v>
      </c>
      <c r="E267" s="37">
        <v>37289</v>
      </c>
      <c r="F267" s="38" t="s">
        <v>954</v>
      </c>
      <c r="G267" s="35" t="s">
        <v>922</v>
      </c>
      <c r="H267" s="35" t="s">
        <v>931</v>
      </c>
      <c r="I267" s="35">
        <v>5</v>
      </c>
      <c r="J267" s="37">
        <v>42814</v>
      </c>
      <c r="L267" s="39"/>
      <c r="M267" s="40"/>
      <c r="N26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44640</v>
      </c>
      <c r="O267" s="154" t="str">
        <f ca="1">IF(T_données_générales[[#This Row],[Date limite de prochaine visite]]&lt;TODAY(),"OUI","NON")</f>
        <v>NON</v>
      </c>
      <c r="P267" s="154" t="str">
        <f ca="1">IF(AND(T_données_générales[[#This Row],[Date limite de prochaine visite]]&gt;=TODAY(),T_données_générales[[#This Row],[Date limite de prochaine visite]]&lt;TODAY()+15),"OUI","NON")</f>
        <v>NON</v>
      </c>
      <c r="Q267" s="154" t="str">
        <f ca="1">IF(T_données_générales[[#This Row],[Date limite de prochaine visite]]&gt;TODAY()+15,"OUI","NON")</f>
        <v>OUI</v>
      </c>
    </row>
    <row r="268" spans="1:17" ht="12.75" x14ac:dyDescent="0.35">
      <c r="A268" s="35">
        <v>1503</v>
      </c>
      <c r="B268" s="36" t="s">
        <v>466</v>
      </c>
      <c r="C268" s="36" t="s">
        <v>885</v>
      </c>
      <c r="D268" s="35" t="s">
        <v>28</v>
      </c>
      <c r="E268" s="37">
        <v>36528</v>
      </c>
      <c r="F268" s="38" t="s">
        <v>954</v>
      </c>
      <c r="G268" s="35" t="s">
        <v>924</v>
      </c>
      <c r="H268" s="35" t="s">
        <v>929</v>
      </c>
      <c r="I268" s="35">
        <v>3</v>
      </c>
      <c r="J268" s="37">
        <v>43843</v>
      </c>
      <c r="L268" s="39" t="s">
        <v>930</v>
      </c>
      <c r="M268" s="40">
        <v>44431</v>
      </c>
      <c r="N26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44439</v>
      </c>
      <c r="O268" s="154" t="str">
        <f ca="1">IF(T_données_générales[[#This Row],[Date limite de prochaine visite]]&lt;TODAY(),"OUI","NON")</f>
        <v>NON</v>
      </c>
      <c r="P268" s="154" t="str">
        <f ca="1">IF(AND(T_données_générales[[#This Row],[Date limite de prochaine visite]]&gt;=TODAY(),T_données_générales[[#This Row],[Date limite de prochaine visite]]&lt;TODAY()+15),"OUI","NON")</f>
        <v>NON</v>
      </c>
      <c r="Q268" s="154" t="str">
        <f ca="1">IF(T_données_générales[[#This Row],[Date limite de prochaine visite]]&gt;TODAY()+15,"OUI","NON")</f>
        <v>OUI</v>
      </c>
    </row>
    <row r="269" spans="1:17" ht="12.75" x14ac:dyDescent="0.35">
      <c r="A269" s="35">
        <v>1441</v>
      </c>
      <c r="B269" s="36" t="s">
        <v>130</v>
      </c>
      <c r="C269" s="36" t="s">
        <v>596</v>
      </c>
      <c r="D269" s="35" t="s">
        <v>28</v>
      </c>
      <c r="E269" s="37">
        <v>34442</v>
      </c>
      <c r="F269" s="38" t="s">
        <v>950</v>
      </c>
      <c r="G269" s="35" t="s">
        <v>927</v>
      </c>
      <c r="H269" s="35" t="s">
        <v>929</v>
      </c>
      <c r="I269" s="35">
        <v>3</v>
      </c>
      <c r="J269" s="37">
        <v>43927</v>
      </c>
      <c r="L269" s="39"/>
      <c r="M269" s="40"/>
      <c r="N26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45022</v>
      </c>
      <c r="O269" s="154" t="str">
        <f ca="1">IF(T_données_générales[[#This Row],[Date limite de prochaine visite]]&lt;TODAY(),"OUI","NON")</f>
        <v>NON</v>
      </c>
      <c r="P269" s="154" t="str">
        <f ca="1">IF(AND(T_données_générales[[#This Row],[Date limite de prochaine visite]]&gt;=TODAY(),T_données_générales[[#This Row],[Date limite de prochaine visite]]&lt;TODAY()+15),"OUI","NON")</f>
        <v>NON</v>
      </c>
      <c r="Q269" s="154" t="str">
        <f ca="1">IF(T_données_générales[[#This Row],[Date limite de prochaine visite]]&gt;TODAY()+15,"OUI","NON")</f>
        <v>OUI</v>
      </c>
    </row>
    <row r="270" spans="1:17" ht="12.75" x14ac:dyDescent="0.35">
      <c r="A270" s="35">
        <v>1736</v>
      </c>
      <c r="B270" s="36" t="s">
        <v>366</v>
      </c>
      <c r="C270" s="36" t="s">
        <v>744</v>
      </c>
      <c r="D270" s="35" t="s">
        <v>28</v>
      </c>
      <c r="E270" s="37">
        <v>43480</v>
      </c>
      <c r="F270" s="38" t="s">
        <v>954</v>
      </c>
      <c r="G270" s="35" t="s">
        <v>927</v>
      </c>
      <c r="H270" s="35" t="s">
        <v>929</v>
      </c>
      <c r="I270" s="35">
        <v>3</v>
      </c>
      <c r="J270" s="37">
        <v>43419</v>
      </c>
      <c r="L270" s="39"/>
      <c r="M270" s="40"/>
      <c r="N27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44515</v>
      </c>
      <c r="O270" s="154" t="str">
        <f ca="1">IF(T_données_générales[[#This Row],[Date limite de prochaine visite]]&lt;TODAY(),"OUI","NON")</f>
        <v>NON</v>
      </c>
      <c r="P270" s="154" t="str">
        <f ca="1">IF(AND(T_données_générales[[#This Row],[Date limite de prochaine visite]]&gt;=TODAY(),T_données_générales[[#This Row],[Date limite de prochaine visite]]&lt;TODAY()+15),"OUI","NON")</f>
        <v>NON</v>
      </c>
      <c r="Q270" s="154" t="str">
        <f ca="1">IF(T_données_générales[[#This Row],[Date limite de prochaine visite]]&gt;TODAY()+15,"OUI","NON")</f>
        <v>OUI</v>
      </c>
    </row>
    <row r="271" spans="1:17" ht="12.75" x14ac:dyDescent="0.35">
      <c r="A271" s="35">
        <v>1426</v>
      </c>
      <c r="B271" s="36" t="s">
        <v>387</v>
      </c>
      <c r="C271" s="36" t="s">
        <v>831</v>
      </c>
      <c r="D271" s="35" t="s">
        <v>28</v>
      </c>
      <c r="E271" s="37">
        <v>34372</v>
      </c>
      <c r="F271" s="38" t="s">
        <v>950</v>
      </c>
      <c r="G271" s="35" t="s">
        <v>922</v>
      </c>
      <c r="H271" s="35" t="s">
        <v>931</v>
      </c>
      <c r="I271" s="35">
        <v>5</v>
      </c>
      <c r="J271" s="37">
        <v>44081</v>
      </c>
      <c r="L271" s="39"/>
      <c r="M271" s="40"/>
      <c r="N27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45907</v>
      </c>
      <c r="O271" s="154" t="str">
        <f ca="1">IF(T_données_générales[[#This Row],[Date limite de prochaine visite]]&lt;TODAY(),"OUI","NON")</f>
        <v>NON</v>
      </c>
      <c r="P271" s="154" t="str">
        <f ca="1">IF(AND(T_données_générales[[#This Row],[Date limite de prochaine visite]]&gt;=TODAY(),T_données_générales[[#This Row],[Date limite de prochaine visite]]&lt;TODAY()+15),"OUI","NON")</f>
        <v>NON</v>
      </c>
      <c r="Q271" s="154" t="str">
        <f ca="1">IF(T_données_générales[[#This Row],[Date limite de prochaine visite]]&gt;TODAY()+15,"OUI","NON")</f>
        <v>OUI</v>
      </c>
    </row>
    <row r="272" spans="1:17" ht="12.75" x14ac:dyDescent="0.35">
      <c r="A272" s="35">
        <v>1568</v>
      </c>
      <c r="B272" s="36" t="s">
        <v>340</v>
      </c>
      <c r="C272" s="36" t="s">
        <v>575</v>
      </c>
      <c r="D272" s="35" t="s">
        <v>27</v>
      </c>
      <c r="E272" s="37">
        <v>37843</v>
      </c>
      <c r="F272" s="38" t="s">
        <v>948</v>
      </c>
      <c r="G272" s="35" t="s">
        <v>923</v>
      </c>
      <c r="H272" s="35" t="s">
        <v>931</v>
      </c>
      <c r="I272" s="35">
        <v>5</v>
      </c>
      <c r="J272" s="37">
        <v>43402</v>
      </c>
      <c r="L272" s="39"/>
      <c r="M272" s="40"/>
      <c r="N27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45228</v>
      </c>
      <c r="O272" s="154" t="str">
        <f ca="1">IF(T_données_générales[[#This Row],[Date limite de prochaine visite]]&lt;TODAY(),"OUI","NON")</f>
        <v>NON</v>
      </c>
      <c r="P272" s="154" t="str">
        <f ca="1">IF(AND(T_données_générales[[#This Row],[Date limite de prochaine visite]]&gt;=TODAY(),T_données_générales[[#This Row],[Date limite de prochaine visite]]&lt;TODAY()+15),"OUI","NON")</f>
        <v>NON</v>
      </c>
      <c r="Q272" s="154" t="str">
        <f ca="1">IF(T_données_générales[[#This Row],[Date limite de prochaine visite]]&gt;TODAY()+15,"OUI","NON")</f>
        <v>OUI</v>
      </c>
    </row>
    <row r="273" spans="1:17" ht="12.75" x14ac:dyDescent="0.35">
      <c r="A273" s="35">
        <v>1770</v>
      </c>
      <c r="B273" s="36" t="s">
        <v>237</v>
      </c>
      <c r="C273" s="36" t="s">
        <v>7</v>
      </c>
      <c r="D273" s="35" t="s">
        <v>27</v>
      </c>
      <c r="E273" s="37">
        <v>44020</v>
      </c>
      <c r="F273" s="38" t="s">
        <v>950</v>
      </c>
      <c r="G273" s="35" t="s">
        <v>927</v>
      </c>
      <c r="H273" s="35" t="s">
        <v>929</v>
      </c>
      <c r="I273" s="35">
        <v>3</v>
      </c>
      <c r="J273" s="37">
        <v>44013</v>
      </c>
      <c r="L273" s="39"/>
      <c r="M273" s="40"/>
      <c r="N27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45108</v>
      </c>
      <c r="O273" s="154" t="str">
        <f ca="1">IF(T_données_générales[[#This Row],[Date limite de prochaine visite]]&lt;TODAY(),"OUI","NON")</f>
        <v>NON</v>
      </c>
      <c r="P273" s="154" t="str">
        <f ca="1">IF(AND(T_données_générales[[#This Row],[Date limite de prochaine visite]]&gt;=TODAY(),T_données_générales[[#This Row],[Date limite de prochaine visite]]&lt;TODAY()+15),"OUI","NON")</f>
        <v>NON</v>
      </c>
      <c r="Q273" s="154" t="str">
        <f ca="1">IF(T_données_générales[[#This Row],[Date limite de prochaine visite]]&gt;TODAY()+15,"OUI","NON")</f>
        <v>OUI</v>
      </c>
    </row>
    <row r="274" spans="1:17" ht="12.75" x14ac:dyDescent="0.35">
      <c r="A274" s="35">
        <v>1731</v>
      </c>
      <c r="B274" s="36" t="s">
        <v>525</v>
      </c>
      <c r="C274" s="36" t="s">
        <v>12</v>
      </c>
      <c r="D274" s="35" t="s">
        <v>27</v>
      </c>
      <c r="E274" s="37">
        <v>43472</v>
      </c>
      <c r="F274" s="38" t="s">
        <v>947</v>
      </c>
      <c r="G274" s="35" t="s">
        <v>924</v>
      </c>
      <c r="H274" s="35" t="s">
        <v>931</v>
      </c>
      <c r="I274" s="35">
        <v>5</v>
      </c>
      <c r="J274" s="37">
        <v>43500</v>
      </c>
      <c r="L274" s="39"/>
      <c r="M274" s="40"/>
      <c r="N27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45326</v>
      </c>
      <c r="O274" s="154" t="str">
        <f ca="1">IF(T_données_générales[[#This Row],[Date limite de prochaine visite]]&lt;TODAY(),"OUI","NON")</f>
        <v>NON</v>
      </c>
      <c r="P274" s="154" t="str">
        <f ca="1">IF(AND(T_données_générales[[#This Row],[Date limite de prochaine visite]]&gt;=TODAY(),T_données_générales[[#This Row],[Date limite de prochaine visite]]&lt;TODAY()+15),"OUI","NON")</f>
        <v>NON</v>
      </c>
      <c r="Q274" s="154" t="str">
        <f ca="1">IF(T_données_générales[[#This Row],[Date limite de prochaine visite]]&gt;TODAY()+15,"OUI","NON")</f>
        <v>OUI</v>
      </c>
    </row>
    <row r="275" spans="1:17" ht="12.75" x14ac:dyDescent="0.35">
      <c r="A275" s="35">
        <v>1504</v>
      </c>
      <c r="B275" s="36" t="s">
        <v>467</v>
      </c>
      <c r="C275" s="36" t="s">
        <v>886</v>
      </c>
      <c r="D275" s="35" t="s">
        <v>27</v>
      </c>
      <c r="E275" s="37">
        <v>36528</v>
      </c>
      <c r="F275" s="38" t="s">
        <v>955</v>
      </c>
      <c r="G275" s="35" t="s">
        <v>924</v>
      </c>
      <c r="H275" s="35" t="s">
        <v>929</v>
      </c>
      <c r="I275" s="35">
        <v>3</v>
      </c>
      <c r="J275" s="37">
        <v>43430</v>
      </c>
      <c r="L275" s="39"/>
      <c r="M275" s="40"/>
      <c r="N27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44526</v>
      </c>
      <c r="O275" s="154" t="str">
        <f ca="1">IF(T_données_générales[[#This Row],[Date limite de prochaine visite]]&lt;TODAY(),"OUI","NON")</f>
        <v>NON</v>
      </c>
      <c r="P275" s="154" t="str">
        <f ca="1">IF(AND(T_données_générales[[#This Row],[Date limite de prochaine visite]]&gt;=TODAY(),T_données_générales[[#This Row],[Date limite de prochaine visite]]&lt;TODAY()+15),"OUI","NON")</f>
        <v>NON</v>
      </c>
      <c r="Q275" s="154" t="str">
        <f ca="1">IF(T_données_générales[[#This Row],[Date limite de prochaine visite]]&gt;TODAY()+15,"OUI","NON")</f>
        <v>OUI</v>
      </c>
    </row>
    <row r="276" spans="1:17" ht="12.75" x14ac:dyDescent="0.35">
      <c r="A276" s="35">
        <v>1631</v>
      </c>
      <c r="B276" s="36" t="s">
        <v>390</v>
      </c>
      <c r="C276" s="36" t="s">
        <v>834</v>
      </c>
      <c r="D276" s="35" t="s">
        <v>27</v>
      </c>
      <c r="E276" s="37">
        <v>39489</v>
      </c>
      <c r="F276" s="38" t="s">
        <v>956</v>
      </c>
      <c r="G276" s="35" t="s">
        <v>927</v>
      </c>
      <c r="H276" s="35" t="s">
        <v>929</v>
      </c>
      <c r="I276" s="35">
        <v>3</v>
      </c>
      <c r="J276" s="37">
        <v>43136</v>
      </c>
      <c r="L276" s="39"/>
      <c r="M276" s="40"/>
      <c r="N27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44232</v>
      </c>
      <c r="O276" s="154" t="str">
        <f ca="1">IF(T_données_générales[[#This Row],[Date limite de prochaine visite]]&lt;TODAY(),"OUI","NON")</f>
        <v>OUI</v>
      </c>
      <c r="P276" s="154" t="str">
        <f ca="1">IF(AND(T_données_générales[[#This Row],[Date limite de prochaine visite]]&gt;=TODAY(),T_données_générales[[#This Row],[Date limite de prochaine visite]]&lt;TODAY()+15),"OUI","NON")</f>
        <v>NON</v>
      </c>
      <c r="Q276" s="154" t="str">
        <f ca="1">IF(T_données_générales[[#This Row],[Date limite de prochaine visite]]&gt;TODAY()+15,"OUI","NON")</f>
        <v>NON</v>
      </c>
    </row>
    <row r="277" spans="1:17" ht="12.75" x14ac:dyDescent="0.35">
      <c r="A277" s="35">
        <v>1554</v>
      </c>
      <c r="B277" s="36" t="s">
        <v>260</v>
      </c>
      <c r="C277" s="36" t="s">
        <v>724</v>
      </c>
      <c r="D277" s="35" t="s">
        <v>27</v>
      </c>
      <c r="E277" s="37">
        <v>37445</v>
      </c>
      <c r="F277" s="38" t="s">
        <v>951</v>
      </c>
      <c r="G277" s="35" t="s">
        <v>922</v>
      </c>
      <c r="H277" s="35" t="s">
        <v>931</v>
      </c>
      <c r="I277" s="35">
        <v>5</v>
      </c>
      <c r="J277" s="37">
        <v>44075</v>
      </c>
      <c r="L277" s="39"/>
      <c r="M277" s="40"/>
      <c r="N27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45901</v>
      </c>
      <c r="O277" s="154" t="str">
        <f ca="1">IF(T_données_générales[[#This Row],[Date limite de prochaine visite]]&lt;TODAY(),"OUI","NON")</f>
        <v>NON</v>
      </c>
      <c r="P277" s="154" t="str">
        <f ca="1">IF(AND(T_données_générales[[#This Row],[Date limite de prochaine visite]]&gt;=TODAY(),T_données_générales[[#This Row],[Date limite de prochaine visite]]&lt;TODAY()+15),"OUI","NON")</f>
        <v>NON</v>
      </c>
      <c r="Q277" s="154" t="str">
        <f ca="1">IF(T_données_générales[[#This Row],[Date limite de prochaine visite]]&gt;TODAY()+15,"OUI","NON")</f>
        <v>OUI</v>
      </c>
    </row>
    <row r="278" spans="1:17" ht="12.75" x14ac:dyDescent="0.35">
      <c r="A278" s="35">
        <v>1546</v>
      </c>
      <c r="B278" s="36" t="s">
        <v>475</v>
      </c>
      <c r="C278" s="36" t="s">
        <v>794</v>
      </c>
      <c r="D278" s="35" t="s">
        <v>27</v>
      </c>
      <c r="E278" s="37">
        <v>37289</v>
      </c>
      <c r="F278" s="38" t="s">
        <v>953</v>
      </c>
      <c r="G278" s="35" t="s">
        <v>922</v>
      </c>
      <c r="H278" s="35" t="s">
        <v>931</v>
      </c>
      <c r="I278" s="35">
        <v>5</v>
      </c>
      <c r="J278" s="37">
        <v>42814</v>
      </c>
      <c r="L278" s="39"/>
      <c r="M278" s="40"/>
      <c r="N27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44640</v>
      </c>
      <c r="O278" s="154" t="str">
        <f ca="1">IF(T_données_générales[[#This Row],[Date limite de prochaine visite]]&lt;TODAY(),"OUI","NON")</f>
        <v>NON</v>
      </c>
      <c r="P278" s="154" t="str">
        <f ca="1">IF(AND(T_données_générales[[#This Row],[Date limite de prochaine visite]]&gt;=TODAY(),T_données_générales[[#This Row],[Date limite de prochaine visite]]&lt;TODAY()+15),"OUI","NON")</f>
        <v>NON</v>
      </c>
      <c r="Q278" s="154" t="str">
        <f ca="1">IF(T_données_générales[[#This Row],[Date limite de prochaine visite]]&gt;TODAY()+15,"OUI","NON")</f>
        <v>OUI</v>
      </c>
    </row>
    <row r="279" spans="1:17" ht="12.75" x14ac:dyDescent="0.35">
      <c r="A279" s="35">
        <v>1789</v>
      </c>
      <c r="B279" s="36" t="s">
        <v>124</v>
      </c>
      <c r="C279" s="36" t="s">
        <v>590</v>
      </c>
      <c r="D279" s="35" t="s">
        <v>27</v>
      </c>
      <c r="E279" s="37">
        <v>44095</v>
      </c>
      <c r="F279" s="38" t="s">
        <v>955</v>
      </c>
      <c r="G279" s="34" t="s">
        <v>924</v>
      </c>
      <c r="H279" s="35" t="s">
        <v>928</v>
      </c>
      <c r="I279" s="35">
        <v>4</v>
      </c>
      <c r="J279" s="37">
        <v>44033</v>
      </c>
      <c r="L279" s="39"/>
      <c r="M279" s="40"/>
      <c r="N27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45494</v>
      </c>
      <c r="O279" s="154" t="str">
        <f ca="1">IF(T_données_générales[[#This Row],[Date limite de prochaine visite]]&lt;TODAY(),"OUI","NON")</f>
        <v>NON</v>
      </c>
      <c r="P279" s="154" t="str">
        <f ca="1">IF(AND(T_données_générales[[#This Row],[Date limite de prochaine visite]]&gt;=TODAY(),T_données_générales[[#This Row],[Date limite de prochaine visite]]&lt;TODAY()+15),"OUI","NON")</f>
        <v>NON</v>
      </c>
      <c r="Q279" s="154" t="str">
        <f ca="1">IF(T_données_générales[[#This Row],[Date limite de prochaine visite]]&gt;TODAY()+15,"OUI","NON")</f>
        <v>OUI</v>
      </c>
    </row>
    <row r="280" spans="1:17" ht="12.75" x14ac:dyDescent="0.35">
      <c r="A280" s="35">
        <v>1514</v>
      </c>
      <c r="B280" s="36" t="s">
        <v>178</v>
      </c>
      <c r="C280" s="36" t="s">
        <v>644</v>
      </c>
      <c r="D280" s="35" t="s">
        <v>27</v>
      </c>
      <c r="E280" s="37">
        <v>36530</v>
      </c>
      <c r="F280" s="38" t="s">
        <v>957</v>
      </c>
      <c r="G280" s="35" t="s">
        <v>927</v>
      </c>
      <c r="H280" s="35" t="s">
        <v>931</v>
      </c>
      <c r="I280" s="35">
        <v>5</v>
      </c>
      <c r="J280" s="37">
        <v>43864</v>
      </c>
      <c r="L280" s="39"/>
      <c r="M280" s="40"/>
      <c r="N28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280" s="154" t="str">
        <f ca="1">IF(T_données_générales[[#This Row],[Date limite de prochaine visite]]&lt;TODAY(),"OUI","NON")</f>
        <v>NON</v>
      </c>
      <c r="P280" s="154" t="str">
        <f ca="1">IF(AND(T_données_générales[[#This Row],[Date limite de prochaine visite]]&gt;=TODAY(),T_données_générales[[#This Row],[Date limite de prochaine visite]]&lt;TODAY()+15),"OUI","NON")</f>
        <v>NON</v>
      </c>
      <c r="Q280" s="154" t="str">
        <f ca="1">IF(T_données_générales[[#This Row],[Date limite de prochaine visite]]&gt;TODAY()+15,"OUI","NON")</f>
        <v>OUI</v>
      </c>
    </row>
    <row r="281" spans="1:17" ht="12.75" x14ac:dyDescent="0.35">
      <c r="A281" s="35">
        <v>1638</v>
      </c>
      <c r="B281" s="36" t="s">
        <v>391</v>
      </c>
      <c r="C281" s="36" t="s">
        <v>836</v>
      </c>
      <c r="D281" s="35" t="s">
        <v>27</v>
      </c>
      <c r="E281" s="37">
        <v>39727</v>
      </c>
      <c r="F281" s="38" t="s">
        <v>956</v>
      </c>
      <c r="G281" s="35" t="s">
        <v>927</v>
      </c>
      <c r="H281" s="35" t="s">
        <v>928</v>
      </c>
      <c r="I281" s="35">
        <v>4</v>
      </c>
      <c r="J281" s="37">
        <v>44075</v>
      </c>
      <c r="L281" s="39"/>
      <c r="M281" s="40"/>
      <c r="N28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45536</v>
      </c>
      <c r="O281" s="154" t="str">
        <f ca="1">IF(T_données_générales[[#This Row],[Date limite de prochaine visite]]&lt;TODAY(),"OUI","NON")</f>
        <v>NON</v>
      </c>
      <c r="P281" s="154" t="str">
        <f ca="1">IF(AND(T_données_générales[[#This Row],[Date limite de prochaine visite]]&gt;=TODAY(),T_données_générales[[#This Row],[Date limite de prochaine visite]]&lt;TODAY()+15),"OUI","NON")</f>
        <v>NON</v>
      </c>
      <c r="Q281" s="154" t="str">
        <f ca="1">IF(T_données_générales[[#This Row],[Date limite de prochaine visite]]&gt;TODAY()+15,"OUI","NON")</f>
        <v>OUI</v>
      </c>
    </row>
    <row r="282" spans="1:17" ht="12.75" x14ac:dyDescent="0.35">
      <c r="A282" s="35">
        <v>1356</v>
      </c>
      <c r="B282" s="36" t="s">
        <v>63</v>
      </c>
      <c r="C282" s="36" t="s">
        <v>532</v>
      </c>
      <c r="D282" s="35" t="s">
        <v>28</v>
      </c>
      <c r="E282" s="37">
        <v>32391</v>
      </c>
      <c r="F282" s="38" t="s">
        <v>953</v>
      </c>
      <c r="G282" s="35" t="s">
        <v>924</v>
      </c>
      <c r="H282" s="35" t="s">
        <v>929</v>
      </c>
      <c r="I282" s="35">
        <v>3</v>
      </c>
      <c r="J282" s="37">
        <v>43381</v>
      </c>
      <c r="L282" s="39" t="s">
        <v>930</v>
      </c>
      <c r="M282" s="40"/>
      <c r="N282"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282" s="154" t="str">
        <f ca="1">IF(T_données_générales[[#This Row],[Date limite de prochaine visite]]&lt;TODAY(),"OUI","NON")</f>
        <v>NON</v>
      </c>
      <c r="P282" s="154" t="str">
        <f ca="1">IF(AND(T_données_générales[[#This Row],[Date limite de prochaine visite]]&gt;=TODAY(),T_données_générales[[#This Row],[Date limite de prochaine visite]]&lt;TODAY()+15),"OUI","NON")</f>
        <v>NON</v>
      </c>
      <c r="Q282" s="154" t="str">
        <f ca="1">IF(T_données_générales[[#This Row],[Date limite de prochaine visite]]&gt;TODAY()+15,"OUI","NON")</f>
        <v>OUI</v>
      </c>
    </row>
    <row r="283" spans="1:17" ht="12.75" x14ac:dyDescent="0.35">
      <c r="A283" s="35">
        <v>1608</v>
      </c>
      <c r="B283" s="36" t="s">
        <v>430</v>
      </c>
      <c r="C283" s="36" t="s">
        <v>860</v>
      </c>
      <c r="D283" s="35" t="s">
        <v>28</v>
      </c>
      <c r="E283" s="37">
        <v>38726</v>
      </c>
      <c r="F283" s="38" t="s">
        <v>948</v>
      </c>
      <c r="G283" s="35" t="s">
        <v>922</v>
      </c>
      <c r="H283" s="35" t="s">
        <v>931</v>
      </c>
      <c r="I283" s="35">
        <v>5</v>
      </c>
      <c r="J283" s="37">
        <v>44228</v>
      </c>
      <c r="L283" s="39"/>
      <c r="M283" s="40"/>
      <c r="N28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46054</v>
      </c>
      <c r="O283" s="154" t="str">
        <f ca="1">IF(T_données_générales[[#This Row],[Date limite de prochaine visite]]&lt;TODAY(),"OUI","NON")</f>
        <v>NON</v>
      </c>
      <c r="P283" s="154" t="str">
        <f ca="1">IF(AND(T_données_générales[[#This Row],[Date limite de prochaine visite]]&gt;=TODAY(),T_données_générales[[#This Row],[Date limite de prochaine visite]]&lt;TODAY()+15),"OUI","NON")</f>
        <v>NON</v>
      </c>
      <c r="Q283" s="154" t="str">
        <f ca="1">IF(T_données_générales[[#This Row],[Date limite de prochaine visite]]&gt;TODAY()+15,"OUI","NON")</f>
        <v>OUI</v>
      </c>
    </row>
    <row r="284" spans="1:17" ht="12.75" x14ac:dyDescent="0.35">
      <c r="A284" s="35">
        <v>1565</v>
      </c>
      <c r="B284" s="36" t="s">
        <v>491</v>
      </c>
      <c r="C284" s="36" t="s">
        <v>905</v>
      </c>
      <c r="D284" s="35" t="s">
        <v>27</v>
      </c>
      <c r="E284" s="37">
        <v>37627</v>
      </c>
      <c r="F284" s="38" t="s">
        <v>954</v>
      </c>
      <c r="G284" s="35" t="s">
        <v>924</v>
      </c>
      <c r="H284" s="35" t="s">
        <v>931</v>
      </c>
      <c r="I284" s="35">
        <v>5</v>
      </c>
      <c r="J284" s="37">
        <v>43150</v>
      </c>
      <c r="L284" s="39"/>
      <c r="M284" s="40"/>
      <c r="N28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284" s="154" t="str">
        <f ca="1">IF(T_données_générales[[#This Row],[Date limite de prochaine visite]]&lt;TODAY(),"OUI","NON")</f>
        <v>NON</v>
      </c>
      <c r="P284" s="154" t="str">
        <f ca="1">IF(AND(T_données_générales[[#This Row],[Date limite de prochaine visite]]&gt;=TODAY(),T_données_générales[[#This Row],[Date limite de prochaine visite]]&lt;TODAY()+15),"OUI","NON")</f>
        <v>NON</v>
      </c>
      <c r="Q284" s="154" t="str">
        <f ca="1">IF(T_données_générales[[#This Row],[Date limite de prochaine visite]]&gt;TODAY()+15,"OUI","NON")</f>
        <v>OUI</v>
      </c>
    </row>
    <row r="285" spans="1:17" ht="12.75" x14ac:dyDescent="0.35">
      <c r="A285" s="35">
        <v>1794</v>
      </c>
      <c r="B285" s="36" t="s">
        <v>524</v>
      </c>
      <c r="C285" s="36" t="s">
        <v>11</v>
      </c>
      <c r="D285" s="35" t="s">
        <v>27</v>
      </c>
      <c r="E285" s="37">
        <v>44204</v>
      </c>
      <c r="F285" s="38" t="s">
        <v>948</v>
      </c>
      <c r="G285" s="35" t="s">
        <v>927</v>
      </c>
      <c r="H285" s="35" t="s">
        <v>928</v>
      </c>
      <c r="I285" s="35">
        <v>2</v>
      </c>
      <c r="J285" s="37">
        <v>44179</v>
      </c>
      <c r="L285" s="39"/>
      <c r="M285" s="40"/>
      <c r="N28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44909</v>
      </c>
      <c r="O285" s="154" t="str">
        <f ca="1">IF(T_données_générales[[#This Row],[Date limite de prochaine visite]]&lt;TODAY(),"OUI","NON")</f>
        <v>NON</v>
      </c>
      <c r="P285" s="154" t="str">
        <f ca="1">IF(AND(T_données_générales[[#This Row],[Date limite de prochaine visite]]&gt;=TODAY(),T_données_générales[[#This Row],[Date limite de prochaine visite]]&lt;TODAY()+15),"OUI","NON")</f>
        <v>NON</v>
      </c>
      <c r="Q285" s="154" t="str">
        <f ca="1">IF(T_données_générales[[#This Row],[Date limite de prochaine visite]]&gt;TODAY()+15,"OUI","NON")</f>
        <v>OUI</v>
      </c>
    </row>
    <row r="286" spans="1:17" ht="12.75" x14ac:dyDescent="0.35">
      <c r="A286" s="35">
        <v>1435</v>
      </c>
      <c r="B286" s="36" t="s">
        <v>44</v>
      </c>
      <c r="C286" s="36" t="s">
        <v>19</v>
      </c>
      <c r="D286" s="35" t="s">
        <v>27</v>
      </c>
      <c r="E286" s="37">
        <v>34435</v>
      </c>
      <c r="F286" s="38" t="s">
        <v>951</v>
      </c>
      <c r="G286" s="35" t="s">
        <v>922</v>
      </c>
      <c r="H286" s="35" t="s">
        <v>931</v>
      </c>
      <c r="I286" s="35">
        <v>5</v>
      </c>
      <c r="J286" s="37">
        <v>43591</v>
      </c>
      <c r="L286" s="39"/>
      <c r="M286" s="40"/>
      <c r="N28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45418</v>
      </c>
      <c r="O286" s="154" t="str">
        <f ca="1">IF(T_données_générales[[#This Row],[Date limite de prochaine visite]]&lt;TODAY(),"OUI","NON")</f>
        <v>NON</v>
      </c>
      <c r="P286" s="154" t="str">
        <f ca="1">IF(AND(T_données_générales[[#This Row],[Date limite de prochaine visite]]&gt;=TODAY(),T_données_générales[[#This Row],[Date limite de prochaine visite]]&lt;TODAY()+15),"OUI","NON")</f>
        <v>NON</v>
      </c>
      <c r="Q286" s="154" t="str">
        <f ca="1">IF(T_données_générales[[#This Row],[Date limite de prochaine visite]]&gt;TODAY()+15,"OUI","NON")</f>
        <v>OUI</v>
      </c>
    </row>
    <row r="287" spans="1:17" ht="12.75" x14ac:dyDescent="0.35">
      <c r="A287" s="35">
        <v>1330</v>
      </c>
      <c r="B287" s="36" t="s">
        <v>513</v>
      </c>
      <c r="C287" s="36" t="s">
        <v>622</v>
      </c>
      <c r="D287" s="35" t="s">
        <v>28</v>
      </c>
      <c r="E287" s="37">
        <v>30201</v>
      </c>
      <c r="F287" s="38" t="s">
        <v>953</v>
      </c>
      <c r="G287" s="35" t="s">
        <v>922</v>
      </c>
      <c r="H287" s="35" t="s">
        <v>931</v>
      </c>
      <c r="I287" s="35">
        <v>5</v>
      </c>
      <c r="J287" s="37">
        <v>42744</v>
      </c>
      <c r="L287" s="39" t="s">
        <v>930</v>
      </c>
      <c r="M287" s="40">
        <v>44326</v>
      </c>
      <c r="N28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44334</v>
      </c>
      <c r="O287" s="154" t="str">
        <f ca="1">IF(T_données_générales[[#This Row],[Date limite de prochaine visite]]&lt;TODAY(),"OUI","NON")</f>
        <v>OUI</v>
      </c>
      <c r="P287" s="154" t="str">
        <f ca="1">IF(AND(T_données_générales[[#This Row],[Date limite de prochaine visite]]&gt;=TODAY(),T_données_générales[[#This Row],[Date limite de prochaine visite]]&lt;TODAY()+15),"OUI","NON")</f>
        <v>NON</v>
      </c>
      <c r="Q287" s="154" t="str">
        <f ca="1">IF(T_données_générales[[#This Row],[Date limite de prochaine visite]]&gt;TODAY()+15,"OUI","NON")</f>
        <v>NON</v>
      </c>
    </row>
    <row r="288" spans="1:17" ht="12.75" x14ac:dyDescent="0.35">
      <c r="A288" s="35">
        <v>1615</v>
      </c>
      <c r="B288" s="36" t="s">
        <v>143</v>
      </c>
      <c r="C288" s="36" t="s">
        <v>610</v>
      </c>
      <c r="D288" s="35" t="s">
        <v>27</v>
      </c>
      <c r="E288" s="37">
        <v>38871</v>
      </c>
      <c r="F288" s="38" t="s">
        <v>950</v>
      </c>
      <c r="G288" s="35" t="s">
        <v>922</v>
      </c>
      <c r="H288" s="35" t="s">
        <v>931</v>
      </c>
      <c r="I288" s="35">
        <v>5</v>
      </c>
      <c r="J288" s="37">
        <v>42849</v>
      </c>
      <c r="L288" s="39"/>
      <c r="M288" s="40"/>
      <c r="N28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44675</v>
      </c>
      <c r="O288" s="154" t="str">
        <f ca="1">IF(T_données_générales[[#This Row],[Date limite de prochaine visite]]&lt;TODAY(),"OUI","NON")</f>
        <v>NON</v>
      </c>
      <c r="P288" s="154" t="str">
        <f ca="1">IF(AND(T_données_générales[[#This Row],[Date limite de prochaine visite]]&gt;=TODAY(),T_données_générales[[#This Row],[Date limite de prochaine visite]]&lt;TODAY()+15),"OUI","NON")</f>
        <v>NON</v>
      </c>
      <c r="Q288" s="154" t="str">
        <f ca="1">IF(T_données_générales[[#This Row],[Date limite de prochaine visite]]&gt;TODAY()+15,"OUI","NON")</f>
        <v>OUI</v>
      </c>
    </row>
    <row r="289" spans="1:17" ht="12.75" x14ac:dyDescent="0.35">
      <c r="A289" s="35">
        <v>1390</v>
      </c>
      <c r="B289" s="36" t="s">
        <v>99</v>
      </c>
      <c r="C289" s="36" t="s">
        <v>565</v>
      </c>
      <c r="D289" s="35" t="s">
        <v>28</v>
      </c>
      <c r="E289" s="37">
        <v>32755</v>
      </c>
      <c r="F289" s="38" t="s">
        <v>957</v>
      </c>
      <c r="G289" s="35" t="s">
        <v>927</v>
      </c>
      <c r="H289" s="35" t="s">
        <v>929</v>
      </c>
      <c r="I289" s="35">
        <v>3</v>
      </c>
      <c r="J289" s="37">
        <v>43760</v>
      </c>
      <c r="L289" s="39" t="s">
        <v>930</v>
      </c>
      <c r="M289" s="40"/>
      <c r="N289"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289" s="154" t="str">
        <f ca="1">IF(T_données_générales[[#This Row],[Date limite de prochaine visite]]&lt;TODAY(),"OUI","NON")</f>
        <v>NON</v>
      </c>
      <c r="P289" s="154" t="str">
        <f ca="1">IF(AND(T_données_générales[[#This Row],[Date limite de prochaine visite]]&gt;=TODAY(),T_données_générales[[#This Row],[Date limite de prochaine visite]]&lt;TODAY()+15),"OUI","NON")</f>
        <v>NON</v>
      </c>
      <c r="Q289" s="154" t="str">
        <f ca="1">IF(T_données_générales[[#This Row],[Date limite de prochaine visite]]&gt;TODAY()+15,"OUI","NON")</f>
        <v>OUI</v>
      </c>
    </row>
    <row r="290" spans="1:17" ht="12.75" x14ac:dyDescent="0.35">
      <c r="A290" s="35">
        <v>1801</v>
      </c>
      <c r="B290" s="36" t="s">
        <v>288</v>
      </c>
      <c r="C290" s="36" t="s">
        <v>750</v>
      </c>
      <c r="D290" s="35" t="s">
        <v>28</v>
      </c>
      <c r="E290" s="37">
        <v>44211</v>
      </c>
      <c r="F290" s="38" t="s">
        <v>957</v>
      </c>
      <c r="G290" s="35" t="s">
        <v>927</v>
      </c>
      <c r="H290" s="35" t="s">
        <v>931</v>
      </c>
      <c r="I290" s="35">
        <v>5</v>
      </c>
      <c r="J290" s="37">
        <v>44235</v>
      </c>
      <c r="L290" s="39"/>
      <c r="M290" s="40"/>
      <c r="N29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46061</v>
      </c>
      <c r="O290" s="154" t="str">
        <f ca="1">IF(T_données_générales[[#This Row],[Date limite de prochaine visite]]&lt;TODAY(),"OUI","NON")</f>
        <v>NON</v>
      </c>
      <c r="P290" s="154" t="str">
        <f ca="1">IF(AND(T_données_générales[[#This Row],[Date limite de prochaine visite]]&gt;=TODAY(),T_données_générales[[#This Row],[Date limite de prochaine visite]]&lt;TODAY()+15),"OUI","NON")</f>
        <v>NON</v>
      </c>
      <c r="Q290" s="154" t="str">
        <f ca="1">IF(T_données_générales[[#This Row],[Date limite de prochaine visite]]&gt;TODAY()+15,"OUI","NON")</f>
        <v>OUI</v>
      </c>
    </row>
    <row r="291" spans="1:17" ht="12.75" x14ac:dyDescent="0.35">
      <c r="A291" s="35">
        <v>1764</v>
      </c>
      <c r="B291" s="36" t="s">
        <v>357</v>
      </c>
      <c r="C291" s="36" t="s">
        <v>646</v>
      </c>
      <c r="D291" s="35" t="s">
        <v>28</v>
      </c>
      <c r="E291" s="37">
        <v>43927</v>
      </c>
      <c r="F291" s="38" t="s">
        <v>954</v>
      </c>
      <c r="G291" s="35" t="s">
        <v>922</v>
      </c>
      <c r="H291" s="35" t="s">
        <v>931</v>
      </c>
      <c r="I291" s="35">
        <v>5</v>
      </c>
      <c r="J291" s="37">
        <v>43934</v>
      </c>
      <c r="L291" s="39"/>
      <c r="M291" s="40"/>
      <c r="N29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45760</v>
      </c>
      <c r="O291" s="154" t="str">
        <f ca="1">IF(T_données_générales[[#This Row],[Date limite de prochaine visite]]&lt;TODAY(),"OUI","NON")</f>
        <v>NON</v>
      </c>
      <c r="P291" s="154" t="str">
        <f ca="1">IF(AND(T_données_générales[[#This Row],[Date limite de prochaine visite]]&gt;=TODAY(),T_données_générales[[#This Row],[Date limite de prochaine visite]]&lt;TODAY()+15),"OUI","NON")</f>
        <v>NON</v>
      </c>
      <c r="Q291" s="154" t="str">
        <f ca="1">IF(T_données_générales[[#This Row],[Date limite de prochaine visite]]&gt;TODAY()+15,"OUI","NON")</f>
        <v>OUI</v>
      </c>
    </row>
    <row r="292" spans="1:17" ht="12.75" x14ac:dyDescent="0.35">
      <c r="A292" s="35">
        <v>1596</v>
      </c>
      <c r="B292" s="36" t="s">
        <v>327</v>
      </c>
      <c r="C292" s="36" t="s">
        <v>823</v>
      </c>
      <c r="D292" s="35" t="s">
        <v>28</v>
      </c>
      <c r="E292" s="37">
        <v>37998</v>
      </c>
      <c r="F292" s="38" t="s">
        <v>953</v>
      </c>
      <c r="G292" s="35" t="s">
        <v>927</v>
      </c>
      <c r="H292" s="35" t="s">
        <v>929</v>
      </c>
      <c r="I292" s="35">
        <v>3</v>
      </c>
      <c r="J292" s="37">
        <v>44180</v>
      </c>
      <c r="L292" s="39"/>
      <c r="M292" s="40"/>
      <c r="N29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45275</v>
      </c>
      <c r="O292" s="154" t="str">
        <f ca="1">IF(T_données_générales[[#This Row],[Date limite de prochaine visite]]&lt;TODAY(),"OUI","NON")</f>
        <v>NON</v>
      </c>
      <c r="P292" s="154" t="str">
        <f ca="1">IF(AND(T_données_générales[[#This Row],[Date limite de prochaine visite]]&gt;=TODAY(),T_données_générales[[#This Row],[Date limite de prochaine visite]]&lt;TODAY()+15),"OUI","NON")</f>
        <v>NON</v>
      </c>
      <c r="Q292" s="154" t="str">
        <f ca="1">IF(T_données_générales[[#This Row],[Date limite de prochaine visite]]&gt;TODAY()+15,"OUI","NON")</f>
        <v>OUI</v>
      </c>
    </row>
    <row r="293" spans="1:17" ht="12.75" x14ac:dyDescent="0.35">
      <c r="A293" s="35">
        <v>1698</v>
      </c>
      <c r="B293" s="36" t="s">
        <v>327</v>
      </c>
      <c r="C293" s="36" t="s">
        <v>781</v>
      </c>
      <c r="D293" s="35" t="s">
        <v>28</v>
      </c>
      <c r="E293" s="37">
        <v>41792</v>
      </c>
      <c r="F293" s="38" t="s">
        <v>950</v>
      </c>
      <c r="G293" s="35" t="s">
        <v>927</v>
      </c>
      <c r="H293" s="35" t="s">
        <v>928</v>
      </c>
      <c r="I293" s="35">
        <v>4</v>
      </c>
      <c r="J293" s="37">
        <v>43992</v>
      </c>
      <c r="L293" s="39"/>
      <c r="M293" s="40"/>
      <c r="N29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45453</v>
      </c>
      <c r="O293" s="154" t="str">
        <f ca="1">IF(T_données_générales[[#This Row],[Date limite de prochaine visite]]&lt;TODAY(),"OUI","NON")</f>
        <v>NON</v>
      </c>
      <c r="P293" s="154" t="str">
        <f ca="1">IF(AND(T_données_générales[[#This Row],[Date limite de prochaine visite]]&gt;=TODAY(),T_données_générales[[#This Row],[Date limite de prochaine visite]]&lt;TODAY()+15),"OUI","NON")</f>
        <v>NON</v>
      </c>
      <c r="Q293" s="154" t="str">
        <f ca="1">IF(T_données_générales[[#This Row],[Date limite de prochaine visite]]&gt;TODAY()+15,"OUI","NON")</f>
        <v>OUI</v>
      </c>
    </row>
    <row r="294" spans="1:17" ht="12.75" x14ac:dyDescent="0.35">
      <c r="A294" s="35">
        <v>1768</v>
      </c>
      <c r="B294" s="36" t="s">
        <v>399</v>
      </c>
      <c r="C294" s="36" t="s">
        <v>843</v>
      </c>
      <c r="D294" s="35" t="s">
        <v>28</v>
      </c>
      <c r="E294" s="37">
        <v>43934</v>
      </c>
      <c r="F294" s="38" t="s">
        <v>954</v>
      </c>
      <c r="G294" s="35" t="s">
        <v>923</v>
      </c>
      <c r="H294" s="35" t="s">
        <v>931</v>
      </c>
      <c r="I294" s="35">
        <v>5</v>
      </c>
      <c r="J294" s="37">
        <v>44004</v>
      </c>
      <c r="L294" s="39" t="s">
        <v>930</v>
      </c>
      <c r="M294" s="40">
        <v>44298</v>
      </c>
      <c r="N29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44306</v>
      </c>
      <c r="O294" s="154" t="str">
        <f ca="1">IF(T_données_générales[[#This Row],[Date limite de prochaine visite]]&lt;TODAY(),"OUI","NON")</f>
        <v>OUI</v>
      </c>
      <c r="P294" s="154" t="str">
        <f ca="1">IF(AND(T_données_générales[[#This Row],[Date limite de prochaine visite]]&gt;=TODAY(),T_données_générales[[#This Row],[Date limite de prochaine visite]]&lt;TODAY()+15),"OUI","NON")</f>
        <v>NON</v>
      </c>
      <c r="Q294" s="154" t="str">
        <f ca="1">IF(T_données_générales[[#This Row],[Date limite de prochaine visite]]&gt;TODAY()+15,"OUI","NON")</f>
        <v>NON</v>
      </c>
    </row>
    <row r="295" spans="1:17" ht="12.75" x14ac:dyDescent="0.35">
      <c r="A295" s="35">
        <v>1329</v>
      </c>
      <c r="B295" s="36" t="s">
        <v>446</v>
      </c>
      <c r="C295" s="36" t="s">
        <v>870</v>
      </c>
      <c r="D295" s="35" t="s">
        <v>28</v>
      </c>
      <c r="E295" s="37">
        <v>29986</v>
      </c>
      <c r="F295" s="38" t="s">
        <v>955</v>
      </c>
      <c r="G295" s="35" t="s">
        <v>924</v>
      </c>
      <c r="H295" s="35" t="s">
        <v>931</v>
      </c>
      <c r="I295" s="35">
        <v>2</v>
      </c>
      <c r="J295" s="37">
        <v>42800</v>
      </c>
      <c r="L295" s="39" t="s">
        <v>930</v>
      </c>
      <c r="M295" s="40"/>
      <c r="N295"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295" s="154" t="str">
        <f ca="1">IF(T_données_générales[[#This Row],[Date limite de prochaine visite]]&lt;TODAY(),"OUI","NON")</f>
        <v>NON</v>
      </c>
      <c r="P295" s="154" t="str">
        <f ca="1">IF(AND(T_données_générales[[#This Row],[Date limite de prochaine visite]]&gt;=TODAY(),T_données_générales[[#This Row],[Date limite de prochaine visite]]&lt;TODAY()+15),"OUI","NON")</f>
        <v>NON</v>
      </c>
      <c r="Q295" s="154" t="str">
        <f ca="1">IF(T_données_générales[[#This Row],[Date limite de prochaine visite]]&gt;TODAY()+15,"OUI","NON")</f>
        <v>OUI</v>
      </c>
    </row>
    <row r="296" spans="1:17" ht="12.75" x14ac:dyDescent="0.35">
      <c r="A296" s="35">
        <v>1681</v>
      </c>
      <c r="B296" s="36" t="s">
        <v>349</v>
      </c>
      <c r="C296" s="36" t="s">
        <v>798</v>
      </c>
      <c r="D296" s="35" t="s">
        <v>27</v>
      </c>
      <c r="E296" s="37">
        <v>40917</v>
      </c>
      <c r="F296" s="38" t="s">
        <v>956</v>
      </c>
      <c r="G296" s="35" t="s">
        <v>927</v>
      </c>
      <c r="H296" s="35" t="s">
        <v>929</v>
      </c>
      <c r="I296" s="35">
        <v>3</v>
      </c>
      <c r="J296" s="37">
        <v>44182</v>
      </c>
      <c r="L296" s="39"/>
      <c r="M296" s="40"/>
      <c r="N29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45277</v>
      </c>
      <c r="O296" s="154" t="str">
        <f ca="1">IF(T_données_générales[[#This Row],[Date limite de prochaine visite]]&lt;TODAY(),"OUI","NON")</f>
        <v>NON</v>
      </c>
      <c r="P296" s="154" t="str">
        <f ca="1">IF(AND(T_données_générales[[#This Row],[Date limite de prochaine visite]]&gt;=TODAY(),T_données_générales[[#This Row],[Date limite de prochaine visite]]&lt;TODAY()+15),"OUI","NON")</f>
        <v>NON</v>
      </c>
      <c r="Q296" s="154" t="str">
        <f ca="1">IF(T_données_générales[[#This Row],[Date limite de prochaine visite]]&gt;TODAY()+15,"OUI","NON")</f>
        <v>OUI</v>
      </c>
    </row>
    <row r="297" spans="1:17" ht="12.75" x14ac:dyDescent="0.35">
      <c r="A297" s="35">
        <v>1697</v>
      </c>
      <c r="B297" s="36" t="s">
        <v>318</v>
      </c>
      <c r="C297" s="36" t="s">
        <v>775</v>
      </c>
      <c r="D297" s="35" t="s">
        <v>28</v>
      </c>
      <c r="E297" s="37">
        <v>41792</v>
      </c>
      <c r="F297" s="38" t="s">
        <v>947</v>
      </c>
      <c r="G297" s="35" t="s">
        <v>927</v>
      </c>
      <c r="H297" s="35" t="s">
        <v>928</v>
      </c>
      <c r="I297" s="35">
        <v>2</v>
      </c>
      <c r="J297" s="37">
        <v>44075</v>
      </c>
      <c r="L297" s="39" t="s">
        <v>930</v>
      </c>
      <c r="M297" s="40">
        <v>44459</v>
      </c>
      <c r="N29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44467</v>
      </c>
      <c r="O297" s="154" t="str">
        <f ca="1">IF(T_données_générales[[#This Row],[Date limite de prochaine visite]]&lt;TODAY(),"OUI","NON")</f>
        <v>NON</v>
      </c>
      <c r="P297" s="154" t="str">
        <f ca="1">IF(AND(T_données_générales[[#This Row],[Date limite de prochaine visite]]&gt;=TODAY(),T_données_générales[[#This Row],[Date limite de prochaine visite]]&lt;TODAY()+15),"OUI","NON")</f>
        <v>NON</v>
      </c>
      <c r="Q297" s="154" t="str">
        <f ca="1">IF(T_données_générales[[#This Row],[Date limite de prochaine visite]]&gt;TODAY()+15,"OUI","NON")</f>
        <v>OUI</v>
      </c>
    </row>
    <row r="298" spans="1:17" ht="12.75" x14ac:dyDescent="0.35">
      <c r="A298" s="35">
        <v>1471</v>
      </c>
      <c r="B298" s="36" t="s">
        <v>121</v>
      </c>
      <c r="C298" s="36" t="s">
        <v>587</v>
      </c>
      <c r="D298" s="35" t="s">
        <v>28</v>
      </c>
      <c r="E298" s="37">
        <v>35799</v>
      </c>
      <c r="F298" s="38" t="s">
        <v>956</v>
      </c>
      <c r="G298" s="35" t="s">
        <v>924</v>
      </c>
      <c r="H298" s="35" t="s">
        <v>931</v>
      </c>
      <c r="I298" s="35">
        <v>5</v>
      </c>
      <c r="J298" s="37">
        <v>42741</v>
      </c>
      <c r="L298" s="39"/>
      <c r="M298" s="40"/>
      <c r="N29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44567</v>
      </c>
      <c r="O298" s="154" t="str">
        <f ca="1">IF(T_données_générales[[#This Row],[Date limite de prochaine visite]]&lt;TODAY(),"OUI","NON")</f>
        <v>NON</v>
      </c>
      <c r="P298" s="154" t="str">
        <f ca="1">IF(AND(T_données_générales[[#This Row],[Date limite de prochaine visite]]&gt;=TODAY(),T_données_générales[[#This Row],[Date limite de prochaine visite]]&lt;TODAY()+15),"OUI","NON")</f>
        <v>NON</v>
      </c>
      <c r="Q298" s="154" t="str">
        <f ca="1">IF(T_données_générales[[#This Row],[Date limite de prochaine visite]]&gt;TODAY()+15,"OUI","NON")</f>
        <v>OUI</v>
      </c>
    </row>
    <row r="299" spans="1:17" ht="12.75" x14ac:dyDescent="0.35">
      <c r="A299" s="35">
        <v>1524</v>
      </c>
      <c r="B299" s="36" t="s">
        <v>210</v>
      </c>
      <c r="C299" s="36" t="s">
        <v>675</v>
      </c>
      <c r="D299" s="35" t="s">
        <v>28</v>
      </c>
      <c r="E299" s="37">
        <v>36717</v>
      </c>
      <c r="F299" s="38" t="s">
        <v>951</v>
      </c>
      <c r="G299" s="35" t="s">
        <v>927</v>
      </c>
      <c r="H299" s="35" t="s">
        <v>931</v>
      </c>
      <c r="I299" s="35">
        <v>5</v>
      </c>
      <c r="J299" s="37">
        <v>43864</v>
      </c>
      <c r="L299" s="39"/>
      <c r="M299" s="40"/>
      <c r="N29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299" s="154" t="str">
        <f ca="1">IF(T_données_générales[[#This Row],[Date limite de prochaine visite]]&lt;TODAY(),"OUI","NON")</f>
        <v>NON</v>
      </c>
      <c r="P299" s="154" t="str">
        <f ca="1">IF(AND(T_données_générales[[#This Row],[Date limite de prochaine visite]]&gt;=TODAY(),T_données_générales[[#This Row],[Date limite de prochaine visite]]&lt;TODAY()+15),"OUI","NON")</f>
        <v>NON</v>
      </c>
      <c r="Q299" s="154" t="str">
        <f ca="1">IF(T_données_générales[[#This Row],[Date limite de prochaine visite]]&gt;TODAY()+15,"OUI","NON")</f>
        <v>OUI</v>
      </c>
    </row>
    <row r="300" spans="1:17" ht="12.75" x14ac:dyDescent="0.35">
      <c r="A300" s="35">
        <v>1398</v>
      </c>
      <c r="B300" s="36" t="s">
        <v>205</v>
      </c>
      <c r="C300" s="36" t="s">
        <v>670</v>
      </c>
      <c r="D300" s="35" t="s">
        <v>28</v>
      </c>
      <c r="E300" s="37">
        <v>32881</v>
      </c>
      <c r="F300" s="38" t="s">
        <v>953</v>
      </c>
      <c r="G300" s="35" t="s">
        <v>924</v>
      </c>
      <c r="H300" s="35" t="s">
        <v>929</v>
      </c>
      <c r="I300" s="35">
        <v>3</v>
      </c>
      <c r="J300" s="37">
        <v>43836</v>
      </c>
      <c r="L300" s="39"/>
      <c r="M300" s="40"/>
      <c r="N30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44932</v>
      </c>
      <c r="O300" s="154" t="str">
        <f ca="1">IF(T_données_générales[[#This Row],[Date limite de prochaine visite]]&lt;TODAY(),"OUI","NON")</f>
        <v>NON</v>
      </c>
      <c r="P300" s="154" t="str">
        <f ca="1">IF(AND(T_données_générales[[#This Row],[Date limite de prochaine visite]]&gt;=TODAY(),T_données_générales[[#This Row],[Date limite de prochaine visite]]&lt;TODAY()+15),"OUI","NON")</f>
        <v>NON</v>
      </c>
      <c r="Q300" s="154" t="str">
        <f ca="1">IF(T_données_générales[[#This Row],[Date limite de prochaine visite]]&gt;TODAY()+15,"OUI","NON")</f>
        <v>OUI</v>
      </c>
    </row>
    <row r="301" spans="1:17" ht="12.75" x14ac:dyDescent="0.35">
      <c r="A301" s="35">
        <v>1472</v>
      </c>
      <c r="B301" s="36" t="s">
        <v>131</v>
      </c>
      <c r="C301" s="36" t="s">
        <v>597</v>
      </c>
      <c r="D301" s="35" t="s">
        <v>27</v>
      </c>
      <c r="E301" s="37">
        <v>35799</v>
      </c>
      <c r="F301" s="38" t="s">
        <v>950</v>
      </c>
      <c r="G301" s="35" t="s">
        <v>927</v>
      </c>
      <c r="H301" s="35" t="s">
        <v>929</v>
      </c>
      <c r="I301" s="35">
        <v>3</v>
      </c>
      <c r="J301" s="37">
        <v>43438</v>
      </c>
      <c r="L301" s="39"/>
      <c r="M301" s="40"/>
      <c r="N30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44534</v>
      </c>
      <c r="O301" s="154" t="str">
        <f ca="1">IF(T_données_générales[[#This Row],[Date limite de prochaine visite]]&lt;TODAY(),"OUI","NON")</f>
        <v>NON</v>
      </c>
      <c r="P301" s="154" t="str">
        <f ca="1">IF(AND(T_données_générales[[#This Row],[Date limite de prochaine visite]]&gt;=TODAY(),T_données_générales[[#This Row],[Date limite de prochaine visite]]&lt;TODAY()+15),"OUI","NON")</f>
        <v>NON</v>
      </c>
      <c r="Q301" s="154" t="str">
        <f ca="1">IF(T_données_générales[[#This Row],[Date limite de prochaine visite]]&gt;TODAY()+15,"OUI","NON")</f>
        <v>OUI</v>
      </c>
    </row>
    <row r="302" spans="1:17" ht="12.75" x14ac:dyDescent="0.35">
      <c r="A302" s="35">
        <v>1675</v>
      </c>
      <c r="B302" s="36" t="s">
        <v>289</v>
      </c>
      <c r="C302" s="36" t="s">
        <v>751</v>
      </c>
      <c r="D302" s="35" t="s">
        <v>28</v>
      </c>
      <c r="E302" s="37">
        <v>40917</v>
      </c>
      <c r="F302" s="38" t="s">
        <v>953</v>
      </c>
      <c r="G302" s="35" t="s">
        <v>923</v>
      </c>
      <c r="H302" s="35" t="s">
        <v>931</v>
      </c>
      <c r="I302" s="35">
        <v>5</v>
      </c>
      <c r="J302" s="37">
        <v>42891</v>
      </c>
      <c r="L302" s="39"/>
      <c r="M302" s="40"/>
      <c r="N30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44717</v>
      </c>
      <c r="O302" s="154" t="str">
        <f ca="1">IF(T_données_générales[[#This Row],[Date limite de prochaine visite]]&lt;TODAY(),"OUI","NON")</f>
        <v>NON</v>
      </c>
      <c r="P302" s="154" t="str">
        <f ca="1">IF(AND(T_données_générales[[#This Row],[Date limite de prochaine visite]]&gt;=TODAY(),T_données_générales[[#This Row],[Date limite de prochaine visite]]&lt;TODAY()+15),"OUI","NON")</f>
        <v>NON</v>
      </c>
      <c r="Q302" s="154" t="str">
        <f ca="1">IF(T_données_générales[[#This Row],[Date limite de prochaine visite]]&gt;TODAY()+15,"OUI","NON")</f>
        <v>OUI</v>
      </c>
    </row>
    <row r="303" spans="1:17" ht="12.75" x14ac:dyDescent="0.35">
      <c r="A303" s="35">
        <v>1586</v>
      </c>
      <c r="B303" s="36" t="s">
        <v>105</v>
      </c>
      <c r="C303" s="36" t="s">
        <v>571</v>
      </c>
      <c r="D303" s="35" t="s">
        <v>27</v>
      </c>
      <c r="E303" s="37">
        <v>37998</v>
      </c>
      <c r="F303" s="38" t="s">
        <v>947</v>
      </c>
      <c r="G303" s="35" t="s">
        <v>924</v>
      </c>
      <c r="H303" s="35" t="s">
        <v>931</v>
      </c>
      <c r="I303" s="35">
        <v>5</v>
      </c>
      <c r="J303" s="37">
        <v>44012</v>
      </c>
      <c r="L303" s="39" t="s">
        <v>935</v>
      </c>
      <c r="M303" s="40">
        <v>44137</v>
      </c>
      <c r="N30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44145</v>
      </c>
      <c r="O303" s="154" t="str">
        <f ca="1">IF(T_données_générales[[#This Row],[Date limite de prochaine visite]]&lt;TODAY(),"OUI","NON")</f>
        <v>OUI</v>
      </c>
      <c r="P303" s="154" t="str">
        <f ca="1">IF(AND(T_données_générales[[#This Row],[Date limite de prochaine visite]]&gt;=TODAY(),T_données_générales[[#This Row],[Date limite de prochaine visite]]&lt;TODAY()+15),"OUI","NON")</f>
        <v>NON</v>
      </c>
      <c r="Q303" s="154" t="str">
        <f ca="1">IF(T_données_générales[[#This Row],[Date limite de prochaine visite]]&gt;TODAY()+15,"OUI","NON")</f>
        <v>NON</v>
      </c>
    </row>
    <row r="304" spans="1:17" ht="12.75" x14ac:dyDescent="0.35">
      <c r="A304" s="35">
        <v>1742</v>
      </c>
      <c r="B304" s="36" t="s">
        <v>496</v>
      </c>
      <c r="C304" s="36" t="s">
        <v>909</v>
      </c>
      <c r="D304" s="35" t="s">
        <v>27</v>
      </c>
      <c r="E304" s="37">
        <v>43619</v>
      </c>
      <c r="F304" s="38" t="s">
        <v>954</v>
      </c>
      <c r="G304" s="35" t="s">
        <v>924</v>
      </c>
      <c r="H304" s="35" t="s">
        <v>929</v>
      </c>
      <c r="I304" s="35">
        <v>3</v>
      </c>
      <c r="J304" s="37">
        <v>44340</v>
      </c>
      <c r="L304" s="39"/>
      <c r="M304" s="40"/>
      <c r="N30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45436</v>
      </c>
      <c r="O304" s="154" t="str">
        <f ca="1">IF(T_données_générales[[#This Row],[Date limite de prochaine visite]]&lt;TODAY(),"OUI","NON")</f>
        <v>NON</v>
      </c>
      <c r="P304" s="154" t="str">
        <f ca="1">IF(AND(T_données_générales[[#This Row],[Date limite de prochaine visite]]&gt;=TODAY(),T_données_générales[[#This Row],[Date limite de prochaine visite]]&lt;TODAY()+15),"OUI","NON")</f>
        <v>NON</v>
      </c>
      <c r="Q304" s="154" t="str">
        <f ca="1">IF(T_données_générales[[#This Row],[Date limite de prochaine visite]]&gt;TODAY()+15,"OUI","NON")</f>
        <v>OUI</v>
      </c>
    </row>
    <row r="305" spans="1:17" ht="12.75" x14ac:dyDescent="0.35">
      <c r="A305" s="35">
        <v>1785</v>
      </c>
      <c r="B305" s="36" t="s">
        <v>251</v>
      </c>
      <c r="C305" s="36" t="s">
        <v>715</v>
      </c>
      <c r="D305" s="35" t="s">
        <v>28</v>
      </c>
      <c r="E305" s="37">
        <v>44095</v>
      </c>
      <c r="F305" s="38" t="s">
        <v>957</v>
      </c>
      <c r="G305" s="35" t="s">
        <v>927</v>
      </c>
      <c r="H305" s="35" t="s">
        <v>929</v>
      </c>
      <c r="I305" s="35">
        <v>3</v>
      </c>
      <c r="J305" s="40">
        <v>44067</v>
      </c>
      <c r="K305" s="40"/>
      <c r="L305" s="39"/>
      <c r="M305" s="40"/>
      <c r="N30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45162</v>
      </c>
      <c r="O305" s="154" t="str">
        <f ca="1">IF(T_données_générales[[#This Row],[Date limite de prochaine visite]]&lt;TODAY(),"OUI","NON")</f>
        <v>NON</v>
      </c>
      <c r="P305" s="154" t="str">
        <f ca="1">IF(AND(T_données_générales[[#This Row],[Date limite de prochaine visite]]&gt;=TODAY(),T_données_générales[[#This Row],[Date limite de prochaine visite]]&lt;TODAY()+15),"OUI","NON")</f>
        <v>NON</v>
      </c>
      <c r="Q305" s="154" t="str">
        <f ca="1">IF(T_données_générales[[#This Row],[Date limite de prochaine visite]]&gt;TODAY()+15,"OUI","NON")</f>
        <v>OUI</v>
      </c>
    </row>
    <row r="306" spans="1:17" ht="12.75" x14ac:dyDescent="0.35">
      <c r="A306" s="35">
        <v>1595</v>
      </c>
      <c r="B306" s="36" t="s">
        <v>424</v>
      </c>
      <c r="C306" s="36" t="s">
        <v>30</v>
      </c>
      <c r="D306" s="35" t="s">
        <v>28</v>
      </c>
      <c r="E306" s="37">
        <v>37998</v>
      </c>
      <c r="F306" s="38" t="s">
        <v>948</v>
      </c>
      <c r="G306" s="35" t="s">
        <v>927</v>
      </c>
      <c r="H306" s="35" t="s">
        <v>928</v>
      </c>
      <c r="I306" s="35">
        <v>4</v>
      </c>
      <c r="J306" s="37">
        <v>43791</v>
      </c>
      <c r="L306" s="39"/>
      <c r="M306" s="40"/>
      <c r="N30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45252</v>
      </c>
      <c r="O306" s="154" t="str">
        <f ca="1">IF(T_données_générales[[#This Row],[Date limite de prochaine visite]]&lt;TODAY(),"OUI","NON")</f>
        <v>NON</v>
      </c>
      <c r="P306" s="154" t="str">
        <f ca="1">IF(AND(T_données_générales[[#This Row],[Date limite de prochaine visite]]&gt;=TODAY(),T_données_générales[[#This Row],[Date limite de prochaine visite]]&lt;TODAY()+15),"OUI","NON")</f>
        <v>NON</v>
      </c>
      <c r="Q306" s="154" t="str">
        <f ca="1">IF(T_données_générales[[#This Row],[Date limite de prochaine visite]]&gt;TODAY()+15,"OUI","NON")</f>
        <v>OUI</v>
      </c>
    </row>
    <row r="307" spans="1:17" ht="12.75" x14ac:dyDescent="0.35">
      <c r="A307" s="35">
        <v>1646</v>
      </c>
      <c r="B307" s="36" t="s">
        <v>303</v>
      </c>
      <c r="C307" s="36" t="s">
        <v>764</v>
      </c>
      <c r="D307" s="35" t="s">
        <v>27</v>
      </c>
      <c r="E307" s="37">
        <v>39832</v>
      </c>
      <c r="F307" s="38" t="s">
        <v>956</v>
      </c>
      <c r="G307" s="35" t="s">
        <v>927</v>
      </c>
      <c r="H307" s="35" t="s">
        <v>928</v>
      </c>
      <c r="I307" s="35">
        <v>4</v>
      </c>
      <c r="J307" s="37">
        <v>43836</v>
      </c>
      <c r="L307" s="39"/>
      <c r="M307" s="40"/>
      <c r="N30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45297</v>
      </c>
      <c r="O307" s="154" t="str">
        <f ca="1">IF(T_données_générales[[#This Row],[Date limite de prochaine visite]]&lt;TODAY(),"OUI","NON")</f>
        <v>NON</v>
      </c>
      <c r="P307" s="154" t="str">
        <f ca="1">IF(AND(T_données_générales[[#This Row],[Date limite de prochaine visite]]&gt;=TODAY(),T_données_générales[[#This Row],[Date limite de prochaine visite]]&lt;TODAY()+15),"OUI","NON")</f>
        <v>NON</v>
      </c>
      <c r="Q307" s="154" t="str">
        <f ca="1">IF(T_données_générales[[#This Row],[Date limite de prochaine visite]]&gt;TODAY()+15,"OUI","NON")</f>
        <v>OUI</v>
      </c>
    </row>
    <row r="308" spans="1:17" ht="12.75" x14ac:dyDescent="0.35">
      <c r="A308" s="35">
        <v>1406</v>
      </c>
      <c r="B308" s="36" t="s">
        <v>119</v>
      </c>
      <c r="C308" s="36" t="s">
        <v>585</v>
      </c>
      <c r="D308" s="35" t="s">
        <v>27</v>
      </c>
      <c r="E308" s="37">
        <v>32881</v>
      </c>
      <c r="F308" s="38" t="s">
        <v>947</v>
      </c>
      <c r="G308" s="35" t="s">
        <v>924</v>
      </c>
      <c r="H308" s="35" t="s">
        <v>928</v>
      </c>
      <c r="I308" s="35">
        <v>4</v>
      </c>
      <c r="J308" s="37">
        <v>43745</v>
      </c>
      <c r="L308" s="39"/>
      <c r="M308" s="40"/>
      <c r="N30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45206</v>
      </c>
      <c r="O308" s="154" t="str">
        <f ca="1">IF(T_données_générales[[#This Row],[Date limite de prochaine visite]]&lt;TODAY(),"OUI","NON")</f>
        <v>NON</v>
      </c>
      <c r="P308" s="154" t="str">
        <f ca="1">IF(AND(T_données_générales[[#This Row],[Date limite de prochaine visite]]&gt;=TODAY(),T_données_générales[[#This Row],[Date limite de prochaine visite]]&lt;TODAY()+15),"OUI","NON")</f>
        <v>NON</v>
      </c>
      <c r="Q308" s="154" t="str">
        <f ca="1">IF(T_données_générales[[#This Row],[Date limite de prochaine visite]]&gt;TODAY()+15,"OUI","NON")</f>
        <v>OUI</v>
      </c>
    </row>
    <row r="309" spans="1:17" ht="12.75" x14ac:dyDescent="0.35">
      <c r="A309" s="35">
        <v>1682</v>
      </c>
      <c r="B309" s="36" t="s">
        <v>520</v>
      </c>
      <c r="C309" s="36" t="s">
        <v>6</v>
      </c>
      <c r="D309" s="35" t="s">
        <v>28</v>
      </c>
      <c r="E309" s="37">
        <v>40917</v>
      </c>
      <c r="F309" s="38" t="s">
        <v>955</v>
      </c>
      <c r="G309" s="35" t="s">
        <v>923</v>
      </c>
      <c r="H309" s="35" t="s">
        <v>931</v>
      </c>
      <c r="I309" s="35">
        <v>5</v>
      </c>
      <c r="J309" s="37">
        <v>44152</v>
      </c>
      <c r="L309" s="39" t="s">
        <v>930</v>
      </c>
      <c r="M309" s="40">
        <v>44335</v>
      </c>
      <c r="N30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44343</v>
      </c>
      <c r="O309" s="154" t="str">
        <f ca="1">IF(T_données_générales[[#This Row],[Date limite de prochaine visite]]&lt;TODAY(),"OUI","NON")</f>
        <v>NON</v>
      </c>
      <c r="P309" s="154" t="str">
        <f ca="1">IF(AND(T_données_générales[[#This Row],[Date limite de prochaine visite]]&gt;=TODAY(),T_données_générales[[#This Row],[Date limite de prochaine visite]]&lt;TODAY()+15),"OUI","NON")</f>
        <v>OUI</v>
      </c>
      <c r="Q309" s="154" t="str">
        <f ca="1">IF(T_données_générales[[#This Row],[Date limite de prochaine visite]]&gt;TODAY()+15,"OUI","NON")</f>
        <v>NON</v>
      </c>
    </row>
    <row r="310" spans="1:17" ht="12.75" x14ac:dyDescent="0.35">
      <c r="A310" s="35">
        <v>1547</v>
      </c>
      <c r="B310" s="36" t="s">
        <v>472</v>
      </c>
      <c r="C310" s="36" t="s">
        <v>891</v>
      </c>
      <c r="D310" s="35" t="s">
        <v>27</v>
      </c>
      <c r="E310" s="37">
        <v>37289</v>
      </c>
      <c r="F310" s="38" t="s">
        <v>955</v>
      </c>
      <c r="G310" s="35" t="s">
        <v>922</v>
      </c>
      <c r="H310" s="35" t="s">
        <v>931</v>
      </c>
      <c r="I310" s="35">
        <v>5</v>
      </c>
      <c r="J310" s="37">
        <v>42814</v>
      </c>
      <c r="L310" s="39"/>
      <c r="M310" s="40"/>
      <c r="N31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44640</v>
      </c>
      <c r="O310" s="154" t="str">
        <f ca="1">IF(T_données_générales[[#This Row],[Date limite de prochaine visite]]&lt;TODAY(),"OUI","NON")</f>
        <v>NON</v>
      </c>
      <c r="P310" s="154" t="str">
        <f ca="1">IF(AND(T_données_générales[[#This Row],[Date limite de prochaine visite]]&gt;=TODAY(),T_données_générales[[#This Row],[Date limite de prochaine visite]]&lt;TODAY()+15),"OUI","NON")</f>
        <v>NON</v>
      </c>
      <c r="Q310" s="154" t="str">
        <f ca="1">IF(T_données_générales[[#This Row],[Date limite de prochaine visite]]&gt;TODAY()+15,"OUI","NON")</f>
        <v>OUI</v>
      </c>
    </row>
    <row r="311" spans="1:17" ht="12.75" x14ac:dyDescent="0.35">
      <c r="A311" s="35">
        <v>1393</v>
      </c>
      <c r="B311" s="36" t="s">
        <v>514</v>
      </c>
      <c r="C311" s="36" t="s">
        <v>920</v>
      </c>
      <c r="D311" s="35" t="s">
        <v>28</v>
      </c>
      <c r="E311" s="37">
        <v>32881</v>
      </c>
      <c r="F311" s="38" t="s">
        <v>955</v>
      </c>
      <c r="G311" s="35" t="s">
        <v>922</v>
      </c>
      <c r="H311" s="35" t="s">
        <v>931</v>
      </c>
      <c r="I311" s="35">
        <v>5</v>
      </c>
      <c r="J311" s="37">
        <v>43885</v>
      </c>
      <c r="L311" s="39"/>
      <c r="M311" s="40"/>
      <c r="N31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45712</v>
      </c>
      <c r="O311" s="154" t="str">
        <f ca="1">IF(T_données_générales[[#This Row],[Date limite de prochaine visite]]&lt;TODAY(),"OUI","NON")</f>
        <v>NON</v>
      </c>
      <c r="P311" s="154" t="str">
        <f ca="1">IF(AND(T_données_générales[[#This Row],[Date limite de prochaine visite]]&gt;=TODAY(),T_données_générales[[#This Row],[Date limite de prochaine visite]]&lt;TODAY()+15),"OUI","NON")</f>
        <v>NON</v>
      </c>
      <c r="Q311" s="154" t="str">
        <f ca="1">IF(T_données_générales[[#This Row],[Date limite de prochaine visite]]&gt;TODAY()+15,"OUI","NON")</f>
        <v>OUI</v>
      </c>
    </row>
    <row r="312" spans="1:17" ht="12.75" x14ac:dyDescent="0.35">
      <c r="A312" s="35">
        <v>1753</v>
      </c>
      <c r="B312" s="36" t="s">
        <v>363</v>
      </c>
      <c r="C312" s="36" t="s">
        <v>810</v>
      </c>
      <c r="D312" s="35" t="s">
        <v>28</v>
      </c>
      <c r="E312" s="37">
        <v>43710</v>
      </c>
      <c r="F312" s="38" t="s">
        <v>954</v>
      </c>
      <c r="G312" s="35" t="s">
        <v>927</v>
      </c>
      <c r="H312" s="35" t="s">
        <v>929</v>
      </c>
      <c r="I312" s="35">
        <v>3</v>
      </c>
      <c r="J312" s="37">
        <v>43745</v>
      </c>
      <c r="L312" s="39"/>
      <c r="M312" s="40"/>
      <c r="N31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44841</v>
      </c>
      <c r="O312" s="154" t="str">
        <f ca="1">IF(T_données_générales[[#This Row],[Date limite de prochaine visite]]&lt;TODAY(),"OUI","NON")</f>
        <v>NON</v>
      </c>
      <c r="P312" s="154" t="str">
        <f ca="1">IF(AND(T_données_générales[[#This Row],[Date limite de prochaine visite]]&gt;=TODAY(),T_données_générales[[#This Row],[Date limite de prochaine visite]]&lt;TODAY()+15),"OUI","NON")</f>
        <v>NON</v>
      </c>
      <c r="Q312" s="154" t="str">
        <f ca="1">IF(T_données_générales[[#This Row],[Date limite de prochaine visite]]&gt;TODAY()+15,"OUI","NON")</f>
        <v>OUI</v>
      </c>
    </row>
    <row r="313" spans="1:17" ht="12.75" x14ac:dyDescent="0.35">
      <c r="A313" s="35">
        <v>1739</v>
      </c>
      <c r="B313" s="36" t="s">
        <v>494</v>
      </c>
      <c r="C313" s="36" t="s">
        <v>907</v>
      </c>
      <c r="D313" s="35" t="s">
        <v>28</v>
      </c>
      <c r="E313" s="37">
        <v>43619</v>
      </c>
      <c r="F313" s="38" t="s">
        <v>951</v>
      </c>
      <c r="G313" s="35" t="s">
        <v>924</v>
      </c>
      <c r="H313" s="35" t="s">
        <v>931</v>
      </c>
      <c r="I313" s="35">
        <v>5</v>
      </c>
      <c r="J313" s="37">
        <v>43710</v>
      </c>
      <c r="L313" s="39" t="s">
        <v>930</v>
      </c>
      <c r="M313" s="40">
        <v>44172</v>
      </c>
      <c r="N31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44180</v>
      </c>
      <c r="O313" s="154" t="str">
        <f ca="1">IF(T_données_générales[[#This Row],[Date limite de prochaine visite]]&lt;TODAY(),"OUI","NON")</f>
        <v>OUI</v>
      </c>
      <c r="P313" s="154" t="str">
        <f ca="1">IF(AND(T_données_générales[[#This Row],[Date limite de prochaine visite]]&gt;=TODAY(),T_données_générales[[#This Row],[Date limite de prochaine visite]]&lt;TODAY()+15),"OUI","NON")</f>
        <v>NON</v>
      </c>
      <c r="Q313" s="154" t="str">
        <f ca="1">IF(T_données_générales[[#This Row],[Date limite de prochaine visite]]&gt;TODAY()+15,"OUI","NON")</f>
        <v>NON</v>
      </c>
    </row>
    <row r="314" spans="1:17" ht="12.75" x14ac:dyDescent="0.35">
      <c r="A314" s="35">
        <v>1404</v>
      </c>
      <c r="B314" s="36" t="s">
        <v>455</v>
      </c>
      <c r="C314" s="36" t="s">
        <v>870</v>
      </c>
      <c r="D314" s="35" t="s">
        <v>28</v>
      </c>
      <c r="E314" s="37">
        <v>32881</v>
      </c>
      <c r="F314" s="38" t="s">
        <v>956</v>
      </c>
      <c r="G314" s="35" t="s">
        <v>927</v>
      </c>
      <c r="H314" s="35" t="s">
        <v>928</v>
      </c>
      <c r="I314" s="35">
        <v>4</v>
      </c>
      <c r="J314" s="37">
        <v>43437</v>
      </c>
      <c r="L314" s="39"/>
      <c r="M314" s="40"/>
      <c r="N31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44898</v>
      </c>
      <c r="O314" s="154" t="str">
        <f ca="1">IF(T_données_générales[[#This Row],[Date limite de prochaine visite]]&lt;TODAY(),"OUI","NON")</f>
        <v>NON</v>
      </c>
      <c r="P314" s="154" t="str">
        <f ca="1">IF(AND(T_données_générales[[#This Row],[Date limite de prochaine visite]]&gt;=TODAY(),T_données_générales[[#This Row],[Date limite de prochaine visite]]&lt;TODAY()+15),"OUI","NON")</f>
        <v>NON</v>
      </c>
      <c r="Q314" s="154" t="str">
        <f ca="1">IF(T_données_générales[[#This Row],[Date limite de prochaine visite]]&gt;TODAY()+15,"OUI","NON")</f>
        <v>OUI</v>
      </c>
    </row>
    <row r="315" spans="1:17" ht="12.75" x14ac:dyDescent="0.35">
      <c r="A315" s="35">
        <v>1465</v>
      </c>
      <c r="B315" s="36" t="s">
        <v>151</v>
      </c>
      <c r="C315" s="36" t="s">
        <v>618</v>
      </c>
      <c r="D315" s="35" t="s">
        <v>27</v>
      </c>
      <c r="E315" s="37">
        <v>34912</v>
      </c>
      <c r="F315" s="38" t="s">
        <v>949</v>
      </c>
      <c r="G315" s="35" t="s">
        <v>922</v>
      </c>
      <c r="H315" s="35" t="s">
        <v>931</v>
      </c>
      <c r="I315" s="35">
        <v>5</v>
      </c>
      <c r="J315" s="37">
        <v>44075</v>
      </c>
      <c r="L315" s="39"/>
      <c r="M315" s="40"/>
      <c r="N31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45901</v>
      </c>
      <c r="O315" s="154" t="str">
        <f ca="1">IF(T_données_générales[[#This Row],[Date limite de prochaine visite]]&lt;TODAY(),"OUI","NON")</f>
        <v>NON</v>
      </c>
      <c r="P315" s="154" t="str">
        <f ca="1">IF(AND(T_données_générales[[#This Row],[Date limite de prochaine visite]]&gt;=TODAY(),T_données_générales[[#This Row],[Date limite de prochaine visite]]&lt;TODAY()+15),"OUI","NON")</f>
        <v>NON</v>
      </c>
      <c r="Q315" s="154" t="str">
        <f ca="1">IF(T_données_générales[[#This Row],[Date limite de prochaine visite]]&gt;TODAY()+15,"OUI","NON")</f>
        <v>OUI</v>
      </c>
    </row>
    <row r="316" spans="1:17" ht="12.75" x14ac:dyDescent="0.35">
      <c r="A316" s="35">
        <v>1674</v>
      </c>
      <c r="B316" s="36" t="s">
        <v>232</v>
      </c>
      <c r="C316" s="36" t="s">
        <v>697</v>
      </c>
      <c r="D316" s="35" t="s">
        <v>27</v>
      </c>
      <c r="E316" s="37">
        <v>40917</v>
      </c>
      <c r="F316" s="38" t="s">
        <v>949</v>
      </c>
      <c r="G316" s="35" t="s">
        <v>924</v>
      </c>
      <c r="H316" s="35" t="s">
        <v>931</v>
      </c>
      <c r="I316" s="35">
        <v>5</v>
      </c>
      <c r="J316" s="37">
        <v>42772</v>
      </c>
      <c r="L316" s="39"/>
      <c r="M316" s="40"/>
      <c r="N31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316" s="154" t="str">
        <f ca="1">IF(T_données_générales[[#This Row],[Date limite de prochaine visite]]&lt;TODAY(),"OUI","NON")</f>
        <v>NON</v>
      </c>
      <c r="P316" s="154" t="str">
        <f ca="1">IF(AND(T_données_générales[[#This Row],[Date limite de prochaine visite]]&gt;=TODAY(),T_données_générales[[#This Row],[Date limite de prochaine visite]]&lt;TODAY()+15),"OUI","NON")</f>
        <v>NON</v>
      </c>
      <c r="Q316" s="154" t="str">
        <f ca="1">IF(T_données_générales[[#This Row],[Date limite de prochaine visite]]&gt;TODAY()+15,"OUI","NON")</f>
        <v>OUI</v>
      </c>
    </row>
    <row r="317" spans="1:17" ht="12.75" x14ac:dyDescent="0.35">
      <c r="A317" s="35">
        <v>1542</v>
      </c>
      <c r="B317" s="36" t="s">
        <v>238</v>
      </c>
      <c r="C317" s="36" t="s">
        <v>702</v>
      </c>
      <c r="D317" s="35" t="s">
        <v>27</v>
      </c>
      <c r="E317" s="37">
        <v>37263</v>
      </c>
      <c r="F317" s="38" t="s">
        <v>951</v>
      </c>
      <c r="G317" s="35" t="s">
        <v>927</v>
      </c>
      <c r="H317" s="35" t="s">
        <v>929</v>
      </c>
      <c r="I317" s="35">
        <v>3</v>
      </c>
      <c r="J317" s="37">
        <v>44180</v>
      </c>
      <c r="L317" s="39"/>
      <c r="M317" s="40"/>
      <c r="N31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45275</v>
      </c>
      <c r="O317" s="154" t="str">
        <f ca="1">IF(T_données_générales[[#This Row],[Date limite de prochaine visite]]&lt;TODAY(),"OUI","NON")</f>
        <v>NON</v>
      </c>
      <c r="P317" s="154" t="str">
        <f ca="1">IF(AND(T_données_générales[[#This Row],[Date limite de prochaine visite]]&gt;=TODAY(),T_données_générales[[#This Row],[Date limite de prochaine visite]]&lt;TODAY()+15),"OUI","NON")</f>
        <v>NON</v>
      </c>
      <c r="Q317" s="154" t="str">
        <f ca="1">IF(T_données_générales[[#This Row],[Date limite de prochaine visite]]&gt;TODAY()+15,"OUI","NON")</f>
        <v>OUI</v>
      </c>
    </row>
    <row r="318" spans="1:17" ht="12.75" x14ac:dyDescent="0.35">
      <c r="A318" s="35">
        <v>1741</v>
      </c>
      <c r="B318" s="36" t="s">
        <v>238</v>
      </c>
      <c r="C318" s="36" t="s">
        <v>571</v>
      </c>
      <c r="D318" s="35" t="s">
        <v>27</v>
      </c>
      <c r="E318" s="37">
        <v>43619</v>
      </c>
      <c r="F318" s="38" t="s">
        <v>948</v>
      </c>
      <c r="G318" s="35" t="s">
        <v>924</v>
      </c>
      <c r="H318" s="35" t="s">
        <v>929</v>
      </c>
      <c r="I318" s="35">
        <v>3</v>
      </c>
      <c r="J318" s="37">
        <v>44340</v>
      </c>
      <c r="L318" s="39"/>
      <c r="M318" s="40"/>
      <c r="N31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45436</v>
      </c>
      <c r="O318" s="154" t="str">
        <f ca="1">IF(T_données_générales[[#This Row],[Date limite de prochaine visite]]&lt;TODAY(),"OUI","NON")</f>
        <v>NON</v>
      </c>
      <c r="P318" s="154" t="str">
        <f ca="1">IF(AND(T_données_générales[[#This Row],[Date limite de prochaine visite]]&gt;=TODAY(),T_données_générales[[#This Row],[Date limite de prochaine visite]]&lt;TODAY()+15),"OUI","NON")</f>
        <v>NON</v>
      </c>
      <c r="Q318" s="154" t="str">
        <f ca="1">IF(T_données_générales[[#This Row],[Date limite de prochaine visite]]&gt;TODAY()+15,"OUI","NON")</f>
        <v>OUI</v>
      </c>
    </row>
    <row r="319" spans="1:17" ht="12.75" x14ac:dyDescent="0.35">
      <c r="A319" s="35">
        <v>1668</v>
      </c>
      <c r="B319" s="36" t="s">
        <v>386</v>
      </c>
      <c r="C319" s="36" t="s">
        <v>830</v>
      </c>
      <c r="D319" s="35" t="s">
        <v>27</v>
      </c>
      <c r="E319" s="37">
        <v>40917</v>
      </c>
      <c r="F319" s="38" t="s">
        <v>957</v>
      </c>
      <c r="G319" s="35" t="s">
        <v>923</v>
      </c>
      <c r="H319" s="35" t="s">
        <v>931</v>
      </c>
      <c r="I319" s="35">
        <v>5</v>
      </c>
      <c r="J319" s="37">
        <v>42772</v>
      </c>
      <c r="L319" s="39"/>
      <c r="M319" s="40"/>
      <c r="N31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319" s="154" t="str">
        <f ca="1">IF(T_données_générales[[#This Row],[Date limite de prochaine visite]]&lt;TODAY(),"OUI","NON")</f>
        <v>NON</v>
      </c>
      <c r="P319" s="154" t="str">
        <f ca="1">IF(AND(T_données_générales[[#This Row],[Date limite de prochaine visite]]&gt;=TODAY(),T_données_générales[[#This Row],[Date limite de prochaine visite]]&lt;TODAY()+15),"OUI","NON")</f>
        <v>NON</v>
      </c>
      <c r="Q319" s="154" t="str">
        <f ca="1">IF(T_données_générales[[#This Row],[Date limite de prochaine visite]]&gt;TODAY()+15,"OUI","NON")</f>
        <v>OUI</v>
      </c>
    </row>
    <row r="320" spans="1:17" ht="12.75" x14ac:dyDescent="0.35">
      <c r="A320" s="35">
        <v>1317</v>
      </c>
      <c r="B320" s="36" t="s">
        <v>47</v>
      </c>
      <c r="C320" s="36" t="s">
        <v>22</v>
      </c>
      <c r="D320" s="35" t="s">
        <v>28</v>
      </c>
      <c r="E320" s="37">
        <v>29255</v>
      </c>
      <c r="F320" s="38" t="s">
        <v>949</v>
      </c>
      <c r="G320" s="35" t="s">
        <v>924</v>
      </c>
      <c r="H320" s="35" t="s">
        <v>928</v>
      </c>
      <c r="I320" s="35">
        <v>2</v>
      </c>
      <c r="J320" s="37">
        <v>43864</v>
      </c>
      <c r="L320" s="39"/>
      <c r="M320" s="40"/>
      <c r="N32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44595</v>
      </c>
      <c r="O320" s="154" t="str">
        <f ca="1">IF(T_données_générales[[#This Row],[Date limite de prochaine visite]]&lt;TODAY(),"OUI","NON")</f>
        <v>NON</v>
      </c>
      <c r="P320" s="154" t="str">
        <f ca="1">IF(AND(T_données_générales[[#This Row],[Date limite de prochaine visite]]&gt;=TODAY(),T_données_générales[[#This Row],[Date limite de prochaine visite]]&lt;TODAY()+15),"OUI","NON")</f>
        <v>NON</v>
      </c>
      <c r="Q320" s="154" t="str">
        <f ca="1">IF(T_données_générales[[#This Row],[Date limite de prochaine visite]]&gt;TODAY()+15,"OUI","NON")</f>
        <v>OUI</v>
      </c>
    </row>
    <row r="321" spans="1:17" ht="12.75" x14ac:dyDescent="0.35">
      <c r="A321" s="35">
        <v>1416</v>
      </c>
      <c r="B321" s="36" t="s">
        <v>47</v>
      </c>
      <c r="C321" s="36" t="s">
        <v>14</v>
      </c>
      <c r="D321" s="35" t="s">
        <v>28</v>
      </c>
      <c r="E321" s="37">
        <v>33758</v>
      </c>
      <c r="F321" s="38" t="s">
        <v>947</v>
      </c>
      <c r="G321" s="35" t="s">
        <v>924</v>
      </c>
      <c r="H321" s="35" t="s">
        <v>931</v>
      </c>
      <c r="I321" s="35">
        <v>5</v>
      </c>
      <c r="J321" s="37">
        <v>44270</v>
      </c>
      <c r="L321" s="39"/>
      <c r="M321" s="40"/>
      <c r="N32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46096</v>
      </c>
      <c r="O321" s="154" t="str">
        <f ca="1">IF(T_données_générales[[#This Row],[Date limite de prochaine visite]]&lt;TODAY(),"OUI","NON")</f>
        <v>NON</v>
      </c>
      <c r="P321" s="154" t="str">
        <f ca="1">IF(AND(T_données_générales[[#This Row],[Date limite de prochaine visite]]&gt;=TODAY(),T_données_générales[[#This Row],[Date limite de prochaine visite]]&lt;TODAY()+15),"OUI","NON")</f>
        <v>NON</v>
      </c>
      <c r="Q321" s="154" t="str">
        <f ca="1">IF(T_données_générales[[#This Row],[Date limite de prochaine visite]]&gt;TODAY()+15,"OUI","NON")</f>
        <v>OUI</v>
      </c>
    </row>
    <row r="322" spans="1:17" ht="12.75" x14ac:dyDescent="0.35">
      <c r="A322" s="35">
        <v>1574</v>
      </c>
      <c r="B322" s="36" t="s">
        <v>47</v>
      </c>
      <c r="C322" s="36" t="s">
        <v>725</v>
      </c>
      <c r="D322" s="35" t="s">
        <v>27</v>
      </c>
      <c r="E322" s="37">
        <v>37998</v>
      </c>
      <c r="F322" s="38" t="s">
        <v>953</v>
      </c>
      <c r="G322" s="35" t="s">
        <v>927</v>
      </c>
      <c r="H322" s="35" t="s">
        <v>931</v>
      </c>
      <c r="I322" s="35">
        <v>5</v>
      </c>
      <c r="J322" s="37">
        <v>43521</v>
      </c>
      <c r="L322" s="39"/>
      <c r="M322" s="40"/>
      <c r="N32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45347</v>
      </c>
      <c r="O322" s="154" t="str">
        <f ca="1">IF(T_données_générales[[#This Row],[Date limite de prochaine visite]]&lt;TODAY(),"OUI","NON")</f>
        <v>NON</v>
      </c>
      <c r="P322" s="154" t="str">
        <f ca="1">IF(AND(T_données_générales[[#This Row],[Date limite de prochaine visite]]&gt;=TODAY(),T_données_générales[[#This Row],[Date limite de prochaine visite]]&lt;TODAY()+15),"OUI","NON")</f>
        <v>NON</v>
      </c>
      <c r="Q322" s="154" t="str">
        <f ca="1">IF(T_données_générales[[#This Row],[Date limite de prochaine visite]]&gt;TODAY()+15,"OUI","NON")</f>
        <v>OUI</v>
      </c>
    </row>
    <row r="323" spans="1:17" ht="12.75" x14ac:dyDescent="0.35">
      <c r="A323" s="35">
        <v>1793</v>
      </c>
      <c r="B323" s="36" t="s">
        <v>523</v>
      </c>
      <c r="C323" s="36" t="s">
        <v>9</v>
      </c>
      <c r="D323" s="35" t="s">
        <v>28</v>
      </c>
      <c r="E323" s="37">
        <v>44204</v>
      </c>
      <c r="F323" s="38" t="s">
        <v>950</v>
      </c>
      <c r="G323" s="35" t="s">
        <v>927</v>
      </c>
      <c r="H323" s="35" t="s">
        <v>928</v>
      </c>
      <c r="I323" s="35">
        <v>2</v>
      </c>
      <c r="J323" s="37">
        <v>44179</v>
      </c>
      <c r="L323" s="39"/>
      <c r="M323" s="40"/>
      <c r="N32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44909</v>
      </c>
      <c r="O323" s="154" t="str">
        <f ca="1">IF(T_données_générales[[#This Row],[Date limite de prochaine visite]]&lt;TODAY(),"OUI","NON")</f>
        <v>NON</v>
      </c>
      <c r="P323" s="154" t="str">
        <f ca="1">IF(AND(T_données_générales[[#This Row],[Date limite de prochaine visite]]&gt;=TODAY(),T_données_générales[[#This Row],[Date limite de prochaine visite]]&lt;TODAY()+15),"OUI","NON")</f>
        <v>NON</v>
      </c>
      <c r="Q323" s="154" t="str">
        <f ca="1">IF(T_données_générales[[#This Row],[Date limite de prochaine visite]]&gt;TODAY()+15,"OUI","NON")</f>
        <v>OUI</v>
      </c>
    </row>
    <row r="324" spans="1:17" ht="12.75" x14ac:dyDescent="0.35">
      <c r="A324" s="35">
        <v>1600</v>
      </c>
      <c r="B324" s="36" t="s">
        <v>82</v>
      </c>
      <c r="C324" s="36" t="s">
        <v>548</v>
      </c>
      <c r="D324" s="35" t="s">
        <v>27</v>
      </c>
      <c r="E324" s="37">
        <v>38103</v>
      </c>
      <c r="F324" s="38" t="s">
        <v>953</v>
      </c>
      <c r="G324" s="35" t="s">
        <v>922</v>
      </c>
      <c r="H324" s="35" t="s">
        <v>931</v>
      </c>
      <c r="I324" s="35">
        <v>5</v>
      </c>
      <c r="J324" s="37">
        <v>43591</v>
      </c>
      <c r="L324" s="39"/>
      <c r="M324" s="40"/>
      <c r="N32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45418</v>
      </c>
      <c r="O324" s="154" t="str">
        <f ca="1">IF(T_données_générales[[#This Row],[Date limite de prochaine visite]]&lt;TODAY(),"OUI","NON")</f>
        <v>NON</v>
      </c>
      <c r="P324" s="154" t="str">
        <f ca="1">IF(AND(T_données_générales[[#This Row],[Date limite de prochaine visite]]&gt;=TODAY(),T_données_générales[[#This Row],[Date limite de prochaine visite]]&lt;TODAY()+15),"OUI","NON")</f>
        <v>NON</v>
      </c>
      <c r="Q324" s="154" t="str">
        <f ca="1">IF(T_données_générales[[#This Row],[Date limite de prochaine visite]]&gt;TODAY()+15,"OUI","NON")</f>
        <v>OUI</v>
      </c>
    </row>
    <row r="325" spans="1:17" ht="12.75" x14ac:dyDescent="0.35">
      <c r="A325" s="35">
        <v>1360</v>
      </c>
      <c r="B325" s="36" t="s">
        <v>107</v>
      </c>
      <c r="C325" s="36" t="s">
        <v>573</v>
      </c>
      <c r="D325" s="35" t="s">
        <v>27</v>
      </c>
      <c r="E325" s="37">
        <v>32391</v>
      </c>
      <c r="F325" s="38" t="s">
        <v>957</v>
      </c>
      <c r="G325" s="35" t="s">
        <v>927</v>
      </c>
      <c r="H325" s="35" t="s">
        <v>929</v>
      </c>
      <c r="I325" s="35">
        <v>3</v>
      </c>
      <c r="J325" s="37">
        <v>43381</v>
      </c>
      <c r="L325" s="39" t="s">
        <v>943</v>
      </c>
      <c r="M325" s="40"/>
      <c r="N325"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325" s="154" t="str">
        <f ca="1">IF(T_données_générales[[#This Row],[Date limite de prochaine visite]]&lt;TODAY(),"OUI","NON")</f>
        <v>NON</v>
      </c>
      <c r="P325" s="154" t="str">
        <f ca="1">IF(AND(T_données_générales[[#This Row],[Date limite de prochaine visite]]&gt;=TODAY(),T_données_générales[[#This Row],[Date limite de prochaine visite]]&lt;TODAY()+15),"OUI","NON")</f>
        <v>NON</v>
      </c>
      <c r="Q325" s="154" t="str">
        <f ca="1">IF(T_données_générales[[#This Row],[Date limite de prochaine visite]]&gt;TODAY()+15,"OUI","NON")</f>
        <v>OUI</v>
      </c>
    </row>
    <row r="326" spans="1:17" ht="12.75" x14ac:dyDescent="0.35">
      <c r="A326" s="35">
        <v>1810</v>
      </c>
      <c r="B326" s="36" t="s">
        <v>403</v>
      </c>
      <c r="C326" s="36" t="s">
        <v>844</v>
      </c>
      <c r="D326" s="35" t="s">
        <v>28</v>
      </c>
      <c r="E326" s="37">
        <v>44440</v>
      </c>
      <c r="F326" s="38" t="s">
        <v>951</v>
      </c>
      <c r="G326" s="35" t="s">
        <v>927</v>
      </c>
      <c r="H326" s="35" t="s">
        <v>998</v>
      </c>
      <c r="J326" s="40"/>
      <c r="L326" s="39"/>
      <c r="M326" s="40"/>
      <c r="N326"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326" s="154" t="str">
        <f ca="1">IF(T_données_générales[[#This Row],[Date limite de prochaine visite]]&lt;TODAY(),"OUI","NON")</f>
        <v>NON</v>
      </c>
      <c r="P326" s="154" t="str">
        <f ca="1">IF(AND(T_données_générales[[#This Row],[Date limite de prochaine visite]]&gt;=TODAY(),T_données_générales[[#This Row],[Date limite de prochaine visite]]&lt;TODAY()+15),"OUI","NON")</f>
        <v>NON</v>
      </c>
      <c r="Q326" s="154" t="str">
        <f ca="1">IF(T_données_générales[[#This Row],[Date limite de prochaine visite]]&gt;TODAY()+15,"OUI","NON")</f>
        <v>OUI</v>
      </c>
    </row>
    <row r="327" spans="1:17" ht="12.75" x14ac:dyDescent="0.35">
      <c r="A327" s="35">
        <v>1314</v>
      </c>
      <c r="B327" s="36" t="s">
        <v>481</v>
      </c>
      <c r="C327" s="36" t="s">
        <v>897</v>
      </c>
      <c r="D327" s="35" t="s">
        <v>28</v>
      </c>
      <c r="E327" s="37">
        <v>28929</v>
      </c>
      <c r="F327" s="38" t="s">
        <v>948</v>
      </c>
      <c r="G327" s="35" t="s">
        <v>922</v>
      </c>
      <c r="H327" s="35" t="s">
        <v>931</v>
      </c>
      <c r="I327" s="35">
        <v>5</v>
      </c>
      <c r="J327" s="37">
        <v>43563</v>
      </c>
      <c r="L327" s="39"/>
      <c r="M327" s="40"/>
      <c r="N32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45390</v>
      </c>
      <c r="O327" s="154" t="str">
        <f ca="1">IF(T_données_générales[[#This Row],[Date limite de prochaine visite]]&lt;TODAY(),"OUI","NON")</f>
        <v>NON</v>
      </c>
      <c r="P327" s="154" t="str">
        <f ca="1">IF(AND(T_données_générales[[#This Row],[Date limite de prochaine visite]]&gt;=TODAY(),T_données_générales[[#This Row],[Date limite de prochaine visite]]&lt;TODAY()+15),"OUI","NON")</f>
        <v>NON</v>
      </c>
      <c r="Q327" s="154" t="str">
        <f ca="1">IF(T_données_générales[[#This Row],[Date limite de prochaine visite]]&gt;TODAY()+15,"OUI","NON")</f>
        <v>OUI</v>
      </c>
    </row>
    <row r="328" spans="1:17" ht="12.75" x14ac:dyDescent="0.35">
      <c r="A328" s="35">
        <v>1718</v>
      </c>
      <c r="B328" s="36" t="s">
        <v>150</v>
      </c>
      <c r="C328" s="36" t="s">
        <v>617</v>
      </c>
      <c r="D328" s="35" t="s">
        <v>27</v>
      </c>
      <c r="E328" s="37">
        <v>43108</v>
      </c>
      <c r="F328" s="38" t="s">
        <v>957</v>
      </c>
      <c r="G328" s="35" t="s">
        <v>922</v>
      </c>
      <c r="H328" s="35" t="s">
        <v>929</v>
      </c>
      <c r="I328" s="35">
        <v>3</v>
      </c>
      <c r="J328" s="37">
        <v>43136</v>
      </c>
      <c r="L328" s="39" t="s">
        <v>942</v>
      </c>
      <c r="M328" s="40"/>
      <c r="N328"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328" s="154" t="str">
        <f ca="1">IF(T_données_générales[[#This Row],[Date limite de prochaine visite]]&lt;TODAY(),"OUI","NON")</f>
        <v>NON</v>
      </c>
      <c r="P328" s="154" t="str">
        <f ca="1">IF(AND(T_données_générales[[#This Row],[Date limite de prochaine visite]]&gt;=TODAY(),T_données_générales[[#This Row],[Date limite de prochaine visite]]&lt;TODAY()+15),"OUI","NON")</f>
        <v>NON</v>
      </c>
      <c r="Q328" s="154" t="str">
        <f ca="1">IF(T_données_générales[[#This Row],[Date limite de prochaine visite]]&gt;TODAY()+15,"OUI","NON")</f>
        <v>OUI</v>
      </c>
    </row>
    <row r="329" spans="1:17" ht="12.75" x14ac:dyDescent="0.35">
      <c r="A329" s="35">
        <v>1745</v>
      </c>
      <c r="B329" s="36" t="s">
        <v>148</v>
      </c>
      <c r="C329" s="36" t="s">
        <v>615</v>
      </c>
      <c r="D329" s="35" t="s">
        <v>28</v>
      </c>
      <c r="E329" s="37">
        <v>43710</v>
      </c>
      <c r="F329" s="38" t="s">
        <v>947</v>
      </c>
      <c r="G329" s="34" t="s">
        <v>924</v>
      </c>
      <c r="H329" s="35" t="s">
        <v>929</v>
      </c>
      <c r="I329" s="35">
        <v>3</v>
      </c>
      <c r="J329" s="37">
        <v>43773</v>
      </c>
      <c r="L329" s="39"/>
      <c r="M329" s="40"/>
      <c r="N32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44869</v>
      </c>
      <c r="O329" s="154" t="str">
        <f ca="1">IF(T_données_générales[[#This Row],[Date limite de prochaine visite]]&lt;TODAY(),"OUI","NON")</f>
        <v>NON</v>
      </c>
      <c r="P329" s="154" t="str">
        <f ca="1">IF(AND(T_données_générales[[#This Row],[Date limite de prochaine visite]]&gt;=TODAY(),T_données_générales[[#This Row],[Date limite de prochaine visite]]&lt;TODAY()+15),"OUI","NON")</f>
        <v>NON</v>
      </c>
      <c r="Q329" s="154" t="str">
        <f ca="1">IF(T_données_générales[[#This Row],[Date limite de prochaine visite]]&gt;TODAY()+15,"OUI","NON")</f>
        <v>OUI</v>
      </c>
    </row>
    <row r="330" spans="1:17" ht="12.75" x14ac:dyDescent="0.35">
      <c r="A330" s="35">
        <v>1603</v>
      </c>
      <c r="B330" s="36" t="s">
        <v>196</v>
      </c>
      <c r="C330" s="36" t="s">
        <v>661</v>
      </c>
      <c r="D330" s="35" t="s">
        <v>27</v>
      </c>
      <c r="E330" s="37">
        <v>38500</v>
      </c>
      <c r="F330" s="38" t="s">
        <v>947</v>
      </c>
      <c r="G330" s="35" t="s">
        <v>922</v>
      </c>
      <c r="H330" s="35" t="s">
        <v>931</v>
      </c>
      <c r="I330" s="35">
        <v>5</v>
      </c>
      <c r="J330" s="37">
        <v>43983</v>
      </c>
      <c r="L330" s="39"/>
      <c r="M330" s="40"/>
      <c r="N33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45809</v>
      </c>
      <c r="O330" s="154" t="str">
        <f ca="1">IF(T_données_générales[[#This Row],[Date limite de prochaine visite]]&lt;TODAY(),"OUI","NON")</f>
        <v>NON</v>
      </c>
      <c r="P330" s="154" t="str">
        <f ca="1">IF(AND(T_données_générales[[#This Row],[Date limite de prochaine visite]]&gt;=TODAY(),T_données_générales[[#This Row],[Date limite de prochaine visite]]&lt;TODAY()+15),"OUI","NON")</f>
        <v>NON</v>
      </c>
      <c r="Q330" s="154" t="str">
        <f ca="1">IF(T_données_générales[[#This Row],[Date limite de prochaine visite]]&gt;TODAY()+15,"OUI","NON")</f>
        <v>OUI</v>
      </c>
    </row>
    <row r="331" spans="1:17" ht="12.75" x14ac:dyDescent="0.35">
      <c r="A331" s="35">
        <v>1458</v>
      </c>
      <c r="B331" s="36" t="s">
        <v>179</v>
      </c>
      <c r="C331" s="36" t="s">
        <v>645</v>
      </c>
      <c r="D331" s="35" t="s">
        <v>27</v>
      </c>
      <c r="E331" s="37">
        <v>34828</v>
      </c>
      <c r="F331" s="38" t="s">
        <v>957</v>
      </c>
      <c r="G331" s="35" t="s">
        <v>927</v>
      </c>
      <c r="H331" s="35" t="s">
        <v>929</v>
      </c>
      <c r="I331" s="35">
        <v>3</v>
      </c>
      <c r="J331" s="37">
        <v>43976</v>
      </c>
      <c r="L331" s="39" t="s">
        <v>935</v>
      </c>
      <c r="M331" s="40">
        <v>44330</v>
      </c>
      <c r="N33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44338</v>
      </c>
      <c r="O331" s="154" t="str">
        <f ca="1">IF(T_données_générales[[#This Row],[Date limite de prochaine visite]]&lt;TODAY(),"OUI","NON")</f>
        <v>OUI</v>
      </c>
      <c r="P331" s="154" t="str">
        <f ca="1">IF(AND(T_données_générales[[#This Row],[Date limite de prochaine visite]]&gt;=TODAY(),T_données_générales[[#This Row],[Date limite de prochaine visite]]&lt;TODAY()+15),"OUI","NON")</f>
        <v>NON</v>
      </c>
      <c r="Q331" s="154" t="str">
        <f ca="1">IF(T_données_générales[[#This Row],[Date limite de prochaine visite]]&gt;TODAY()+15,"OUI","NON")</f>
        <v>NON</v>
      </c>
    </row>
    <row r="332" spans="1:17" ht="12.75" x14ac:dyDescent="0.35">
      <c r="A332" s="35">
        <v>1559</v>
      </c>
      <c r="B332" s="36" t="s">
        <v>492</v>
      </c>
      <c r="C332" s="36" t="s">
        <v>906</v>
      </c>
      <c r="D332" s="35" t="s">
        <v>27</v>
      </c>
      <c r="E332" s="37">
        <v>37627</v>
      </c>
      <c r="F332" s="38" t="s">
        <v>954</v>
      </c>
      <c r="G332" s="35" t="s">
        <v>924</v>
      </c>
      <c r="H332" s="35" t="s">
        <v>931</v>
      </c>
      <c r="I332" s="35">
        <v>5</v>
      </c>
      <c r="J332" s="37">
        <v>43150</v>
      </c>
      <c r="L332" s="39"/>
      <c r="M332" s="40"/>
      <c r="N33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332" s="154" t="str">
        <f ca="1">IF(T_données_générales[[#This Row],[Date limite de prochaine visite]]&lt;TODAY(),"OUI","NON")</f>
        <v>NON</v>
      </c>
      <c r="P332" s="154" t="str">
        <f ca="1">IF(AND(T_données_générales[[#This Row],[Date limite de prochaine visite]]&gt;=TODAY(),T_données_générales[[#This Row],[Date limite de prochaine visite]]&lt;TODAY()+15),"OUI","NON")</f>
        <v>NON</v>
      </c>
      <c r="Q332" s="154" t="str">
        <f ca="1">IF(T_données_générales[[#This Row],[Date limite de prochaine visite]]&gt;TODAY()+15,"OUI","NON")</f>
        <v>OUI</v>
      </c>
    </row>
    <row r="333" spans="1:17" ht="12.75" x14ac:dyDescent="0.35">
      <c r="A333" s="35">
        <v>1709</v>
      </c>
      <c r="B333" s="36" t="s">
        <v>67</v>
      </c>
      <c r="C333" s="36" t="s">
        <v>535</v>
      </c>
      <c r="D333" s="35" t="s">
        <v>27</v>
      </c>
      <c r="E333" s="37">
        <v>42982</v>
      </c>
      <c r="F333" s="38" t="s">
        <v>953</v>
      </c>
      <c r="G333" s="35" t="s">
        <v>922</v>
      </c>
      <c r="H333" s="35" t="s">
        <v>931</v>
      </c>
      <c r="I333" s="35">
        <v>5</v>
      </c>
      <c r="J333" s="37">
        <v>43010</v>
      </c>
      <c r="L333" s="39"/>
      <c r="M333" s="40"/>
      <c r="N33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44836</v>
      </c>
      <c r="O333" s="154" t="str">
        <f ca="1">IF(T_données_générales[[#This Row],[Date limite de prochaine visite]]&lt;TODAY(),"OUI","NON")</f>
        <v>NON</v>
      </c>
      <c r="P333" s="154" t="str">
        <f ca="1">IF(AND(T_données_générales[[#This Row],[Date limite de prochaine visite]]&gt;=TODAY(),T_données_générales[[#This Row],[Date limite de prochaine visite]]&lt;TODAY()+15),"OUI","NON")</f>
        <v>NON</v>
      </c>
      <c r="Q333" s="154" t="str">
        <f ca="1">IF(T_données_générales[[#This Row],[Date limite de prochaine visite]]&gt;TODAY()+15,"OUI","NON")</f>
        <v>OUI</v>
      </c>
    </row>
    <row r="334" spans="1:17" ht="12.75" x14ac:dyDescent="0.35">
      <c r="A334" s="35">
        <v>1691</v>
      </c>
      <c r="B334" s="36" t="s">
        <v>189</v>
      </c>
      <c r="C334" s="36" t="s">
        <v>654</v>
      </c>
      <c r="D334" s="35" t="s">
        <v>27</v>
      </c>
      <c r="E334" s="37">
        <v>41672</v>
      </c>
      <c r="F334" s="38" t="s">
        <v>957</v>
      </c>
      <c r="G334" s="35" t="s">
        <v>922</v>
      </c>
      <c r="H334" s="35" t="s">
        <v>931</v>
      </c>
      <c r="I334" s="35">
        <v>5</v>
      </c>
      <c r="J334" s="37">
        <v>43528</v>
      </c>
      <c r="L334" s="39"/>
      <c r="M334" s="40"/>
      <c r="N33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45355</v>
      </c>
      <c r="O334" s="154" t="str">
        <f ca="1">IF(T_données_générales[[#This Row],[Date limite de prochaine visite]]&lt;TODAY(),"OUI","NON")</f>
        <v>NON</v>
      </c>
      <c r="P334" s="154" t="str">
        <f ca="1">IF(AND(T_données_générales[[#This Row],[Date limite de prochaine visite]]&gt;=TODAY(),T_données_générales[[#This Row],[Date limite de prochaine visite]]&lt;TODAY()+15),"OUI","NON")</f>
        <v>NON</v>
      </c>
      <c r="Q334" s="154" t="str">
        <f ca="1">IF(T_données_générales[[#This Row],[Date limite de prochaine visite]]&gt;TODAY()+15,"OUI","NON")</f>
        <v>OUI</v>
      </c>
    </row>
    <row r="335" spans="1:17" ht="12.75" x14ac:dyDescent="0.35">
      <c r="A335" s="35">
        <v>1544</v>
      </c>
      <c r="B335" s="36" t="s">
        <v>429</v>
      </c>
      <c r="C335" s="36" t="s">
        <v>859</v>
      </c>
      <c r="D335" s="35" t="s">
        <v>28</v>
      </c>
      <c r="E335" s="37">
        <v>37289</v>
      </c>
      <c r="F335" s="38" t="s">
        <v>948</v>
      </c>
      <c r="G335" s="35" t="s">
        <v>922</v>
      </c>
      <c r="H335" s="35" t="s">
        <v>931</v>
      </c>
      <c r="I335" s="35">
        <v>5</v>
      </c>
      <c r="J335" s="37">
        <v>43776</v>
      </c>
      <c r="L335" s="39"/>
      <c r="M335" s="40"/>
      <c r="N33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45603</v>
      </c>
      <c r="O335" s="154" t="str">
        <f ca="1">IF(T_données_générales[[#This Row],[Date limite de prochaine visite]]&lt;TODAY(),"OUI","NON")</f>
        <v>NON</v>
      </c>
      <c r="P335" s="154" t="str">
        <f ca="1">IF(AND(T_données_générales[[#This Row],[Date limite de prochaine visite]]&gt;=TODAY(),T_données_générales[[#This Row],[Date limite de prochaine visite]]&lt;TODAY()+15),"OUI","NON")</f>
        <v>NON</v>
      </c>
      <c r="Q335" s="154" t="str">
        <f ca="1">IF(T_données_générales[[#This Row],[Date limite de prochaine visite]]&gt;TODAY()+15,"OUI","NON")</f>
        <v>OUI</v>
      </c>
    </row>
    <row r="336" spans="1:17" ht="12.75" x14ac:dyDescent="0.35">
      <c r="A336" s="35">
        <v>1474</v>
      </c>
      <c r="B336" s="36" t="s">
        <v>120</v>
      </c>
      <c r="C336" s="36" t="s">
        <v>586</v>
      </c>
      <c r="D336" s="35" t="s">
        <v>27</v>
      </c>
      <c r="E336" s="37">
        <v>35799</v>
      </c>
      <c r="F336" s="38" t="s">
        <v>957</v>
      </c>
      <c r="G336" s="35" t="s">
        <v>924</v>
      </c>
      <c r="H336" s="35" t="s">
        <v>931</v>
      </c>
      <c r="I336" s="35">
        <v>5</v>
      </c>
      <c r="J336" s="37">
        <v>43132</v>
      </c>
      <c r="L336" s="39" t="s">
        <v>935</v>
      </c>
      <c r="M336" s="40">
        <v>44319</v>
      </c>
      <c r="N33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336" s="154" t="str">
        <f ca="1">IF(T_données_générales[[#This Row],[Date limite de prochaine visite]]&lt;TODAY(),"OUI","NON")</f>
        <v>OUI</v>
      </c>
      <c r="P336" s="154" t="str">
        <f ca="1">IF(AND(T_données_générales[[#This Row],[Date limite de prochaine visite]]&gt;=TODAY(),T_données_générales[[#This Row],[Date limite de prochaine visite]]&lt;TODAY()+15),"OUI","NON")</f>
        <v>NON</v>
      </c>
      <c r="Q336" s="154" t="str">
        <f ca="1">IF(T_données_générales[[#This Row],[Date limite de prochaine visite]]&gt;TODAY()+15,"OUI","NON")</f>
        <v>NON</v>
      </c>
    </row>
    <row r="337" spans="1:17" ht="12.75" x14ac:dyDescent="0.35">
      <c r="A337" s="35">
        <v>1783</v>
      </c>
      <c r="B337" s="36" t="s">
        <v>93</v>
      </c>
      <c r="C337" s="36" t="s">
        <v>559</v>
      </c>
      <c r="D337" s="35" t="s">
        <v>27</v>
      </c>
      <c r="E337" s="37">
        <v>44095</v>
      </c>
      <c r="F337" s="38" t="s">
        <v>949</v>
      </c>
      <c r="G337" s="35" t="s">
        <v>922</v>
      </c>
      <c r="H337" s="35" t="s">
        <v>929</v>
      </c>
      <c r="I337" s="35">
        <v>3</v>
      </c>
      <c r="J337" s="37">
        <v>44033</v>
      </c>
      <c r="L337" s="39"/>
      <c r="M337" s="40"/>
      <c r="N33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45128</v>
      </c>
      <c r="O337" s="154" t="str">
        <f ca="1">IF(T_données_générales[[#This Row],[Date limite de prochaine visite]]&lt;TODAY(),"OUI","NON")</f>
        <v>NON</v>
      </c>
      <c r="P337" s="154" t="str">
        <f ca="1">IF(AND(T_données_générales[[#This Row],[Date limite de prochaine visite]]&gt;=TODAY(),T_données_générales[[#This Row],[Date limite de prochaine visite]]&lt;TODAY()+15),"OUI","NON")</f>
        <v>NON</v>
      </c>
      <c r="Q337" s="154" t="str">
        <f ca="1">IF(T_données_générales[[#This Row],[Date limite de prochaine visite]]&gt;TODAY()+15,"OUI","NON")</f>
        <v>OUI</v>
      </c>
    </row>
    <row r="338" spans="1:17" ht="12.75" x14ac:dyDescent="0.35">
      <c r="A338" s="35">
        <v>1588</v>
      </c>
      <c r="B338" s="36" t="s">
        <v>329</v>
      </c>
      <c r="C338" s="36" t="s">
        <v>783</v>
      </c>
      <c r="D338" s="35" t="s">
        <v>28</v>
      </c>
      <c r="E338" s="37">
        <v>37998</v>
      </c>
      <c r="F338" s="38" t="s">
        <v>953</v>
      </c>
      <c r="G338" s="35" t="s">
        <v>927</v>
      </c>
      <c r="H338" s="35" t="s">
        <v>928</v>
      </c>
      <c r="I338" s="35">
        <v>2</v>
      </c>
      <c r="J338" s="37">
        <v>43389</v>
      </c>
      <c r="L338" s="39"/>
      <c r="M338" s="40"/>
      <c r="N33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44120</v>
      </c>
      <c r="O338" s="154" t="str">
        <f ca="1">IF(T_données_générales[[#This Row],[Date limite de prochaine visite]]&lt;TODAY(),"OUI","NON")</f>
        <v>OUI</v>
      </c>
      <c r="P338" s="154" t="str">
        <f ca="1">IF(AND(T_données_générales[[#This Row],[Date limite de prochaine visite]]&gt;=TODAY(),T_données_générales[[#This Row],[Date limite de prochaine visite]]&lt;TODAY()+15),"OUI","NON")</f>
        <v>NON</v>
      </c>
      <c r="Q338" s="154" t="str">
        <f ca="1">IF(T_données_générales[[#This Row],[Date limite de prochaine visite]]&gt;TODAY()+15,"OUI","NON")</f>
        <v>NON</v>
      </c>
    </row>
    <row r="339" spans="1:17" ht="12.75" x14ac:dyDescent="0.35">
      <c r="A339" s="35">
        <v>1590</v>
      </c>
      <c r="B339" s="36" t="s">
        <v>269</v>
      </c>
      <c r="C339" s="36" t="s">
        <v>732</v>
      </c>
      <c r="D339" s="35" t="s">
        <v>28</v>
      </c>
      <c r="E339" s="37">
        <v>37998</v>
      </c>
      <c r="F339" s="38" t="s">
        <v>950</v>
      </c>
      <c r="G339" s="35" t="s">
        <v>927</v>
      </c>
      <c r="H339" s="35" t="s">
        <v>931</v>
      </c>
      <c r="I339" s="35">
        <v>5</v>
      </c>
      <c r="J339" s="37">
        <v>43591</v>
      </c>
      <c r="L339" s="39"/>
      <c r="M339" s="40"/>
      <c r="N33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45418</v>
      </c>
      <c r="O339" s="154" t="str">
        <f ca="1">IF(T_données_générales[[#This Row],[Date limite de prochaine visite]]&lt;TODAY(),"OUI","NON")</f>
        <v>NON</v>
      </c>
      <c r="P339" s="154" t="str">
        <f ca="1">IF(AND(T_données_générales[[#This Row],[Date limite de prochaine visite]]&gt;=TODAY(),T_données_générales[[#This Row],[Date limite de prochaine visite]]&lt;TODAY()+15),"OUI","NON")</f>
        <v>NON</v>
      </c>
      <c r="Q339" s="154" t="str">
        <f ca="1">IF(T_données_générales[[#This Row],[Date limite de prochaine visite]]&gt;TODAY()+15,"OUI","NON")</f>
        <v>OUI</v>
      </c>
    </row>
    <row r="340" spans="1:17" ht="12.75" x14ac:dyDescent="0.35">
      <c r="A340" s="35">
        <v>1444</v>
      </c>
      <c r="B340" s="36" t="s">
        <v>125</v>
      </c>
      <c r="C340" s="36" t="s">
        <v>591</v>
      </c>
      <c r="D340" s="35" t="s">
        <v>28</v>
      </c>
      <c r="E340" s="37">
        <v>34442</v>
      </c>
      <c r="F340" s="38" t="s">
        <v>955</v>
      </c>
      <c r="G340" s="35" t="s">
        <v>927</v>
      </c>
      <c r="H340" s="35" t="s">
        <v>929</v>
      </c>
      <c r="I340" s="35">
        <v>3</v>
      </c>
      <c r="J340" s="37">
        <v>43913</v>
      </c>
      <c r="L340" s="39"/>
      <c r="M340" s="40"/>
      <c r="N34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45008</v>
      </c>
      <c r="O340" s="154" t="str">
        <f ca="1">IF(T_données_générales[[#This Row],[Date limite de prochaine visite]]&lt;TODAY(),"OUI","NON")</f>
        <v>NON</v>
      </c>
      <c r="P340" s="154" t="str">
        <f ca="1">IF(AND(T_données_générales[[#This Row],[Date limite de prochaine visite]]&gt;=TODAY(),T_données_générales[[#This Row],[Date limite de prochaine visite]]&lt;TODAY()+15),"OUI","NON")</f>
        <v>NON</v>
      </c>
      <c r="Q340" s="154" t="str">
        <f ca="1">IF(T_données_générales[[#This Row],[Date limite de prochaine visite]]&gt;TODAY()+15,"OUI","NON")</f>
        <v>OUI</v>
      </c>
    </row>
    <row r="341" spans="1:17" ht="12.75" x14ac:dyDescent="0.35">
      <c r="A341" s="35">
        <v>1492</v>
      </c>
      <c r="B341" s="36" t="s">
        <v>217</v>
      </c>
      <c r="C341" s="36" t="s">
        <v>683</v>
      </c>
      <c r="D341" s="35" t="s">
        <v>28</v>
      </c>
      <c r="E341" s="37">
        <v>36167</v>
      </c>
      <c r="F341" s="38" t="s">
        <v>951</v>
      </c>
      <c r="G341" s="35" t="s">
        <v>922</v>
      </c>
      <c r="H341" s="35" t="s">
        <v>931</v>
      </c>
      <c r="I341" s="35">
        <v>5</v>
      </c>
      <c r="J341" s="37">
        <v>44214</v>
      </c>
      <c r="L341" s="39"/>
      <c r="M341" s="40"/>
      <c r="N34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46040</v>
      </c>
      <c r="O341" s="154" t="str">
        <f ca="1">IF(T_données_générales[[#This Row],[Date limite de prochaine visite]]&lt;TODAY(),"OUI","NON")</f>
        <v>NON</v>
      </c>
      <c r="P341" s="154" t="str">
        <f ca="1">IF(AND(T_données_générales[[#This Row],[Date limite de prochaine visite]]&gt;=TODAY(),T_données_générales[[#This Row],[Date limite de prochaine visite]]&lt;TODAY()+15),"OUI","NON")</f>
        <v>NON</v>
      </c>
      <c r="Q341" s="154" t="str">
        <f ca="1">IF(T_données_générales[[#This Row],[Date limite de prochaine visite]]&gt;TODAY()+15,"OUI","NON")</f>
        <v>OUI</v>
      </c>
    </row>
    <row r="342" spans="1:17" ht="12.75" x14ac:dyDescent="0.35">
      <c r="A342" s="35">
        <v>1496</v>
      </c>
      <c r="B342" s="36" t="s">
        <v>257</v>
      </c>
      <c r="C342" s="36" t="s">
        <v>721</v>
      </c>
      <c r="D342" s="35" t="s">
        <v>27</v>
      </c>
      <c r="E342" s="37">
        <v>36275</v>
      </c>
      <c r="F342" s="38" t="s">
        <v>950</v>
      </c>
      <c r="G342" s="35" t="s">
        <v>927</v>
      </c>
      <c r="H342" s="35" t="s">
        <v>929</v>
      </c>
      <c r="I342" s="35">
        <v>3</v>
      </c>
      <c r="J342" s="37">
        <v>43561</v>
      </c>
      <c r="L342" s="39"/>
      <c r="M342" s="40"/>
      <c r="N34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44657</v>
      </c>
      <c r="O342" s="154" t="str">
        <f ca="1">IF(T_données_générales[[#This Row],[Date limite de prochaine visite]]&lt;TODAY(),"OUI","NON")</f>
        <v>NON</v>
      </c>
      <c r="P342" s="154" t="str">
        <f ca="1">IF(AND(T_données_générales[[#This Row],[Date limite de prochaine visite]]&gt;=TODAY(),T_données_générales[[#This Row],[Date limite de prochaine visite]]&lt;TODAY()+15),"OUI","NON")</f>
        <v>NON</v>
      </c>
      <c r="Q342" s="154" t="str">
        <f ca="1">IF(T_données_générales[[#This Row],[Date limite de prochaine visite]]&gt;TODAY()+15,"OUI","NON")</f>
        <v>OUI</v>
      </c>
    </row>
    <row r="343" spans="1:17" ht="12.75" x14ac:dyDescent="0.35">
      <c r="A343" s="35">
        <v>1618</v>
      </c>
      <c r="B343" s="36" t="s">
        <v>91</v>
      </c>
      <c r="C343" s="36" t="s">
        <v>557</v>
      </c>
      <c r="D343" s="35" t="s">
        <v>27</v>
      </c>
      <c r="E343" s="37">
        <v>39090</v>
      </c>
      <c r="F343" s="38" t="s">
        <v>949</v>
      </c>
      <c r="G343" s="35" t="s">
        <v>922</v>
      </c>
      <c r="H343" s="35" t="s">
        <v>931</v>
      </c>
      <c r="I343" s="35">
        <v>5</v>
      </c>
      <c r="J343" s="37">
        <v>42465</v>
      </c>
      <c r="L343" s="39"/>
      <c r="M343" s="40"/>
      <c r="N34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44291</v>
      </c>
      <c r="O343" s="154" t="str">
        <f ca="1">IF(T_données_générales[[#This Row],[Date limite de prochaine visite]]&lt;TODAY(),"OUI","NON")</f>
        <v>OUI</v>
      </c>
      <c r="P343" s="154" t="str">
        <f ca="1">IF(AND(T_données_générales[[#This Row],[Date limite de prochaine visite]]&gt;=TODAY(),T_données_générales[[#This Row],[Date limite de prochaine visite]]&lt;TODAY()+15),"OUI","NON")</f>
        <v>NON</v>
      </c>
      <c r="Q343" s="154" t="str">
        <f ca="1">IF(T_données_générales[[#This Row],[Date limite de prochaine visite]]&gt;TODAY()+15,"OUI","NON")</f>
        <v>NON</v>
      </c>
    </row>
    <row r="344" spans="1:17" ht="12.75" x14ac:dyDescent="0.35">
      <c r="A344" s="35">
        <v>1805</v>
      </c>
      <c r="B344" s="36" t="s">
        <v>214</v>
      </c>
      <c r="C344" s="36" t="s">
        <v>680</v>
      </c>
      <c r="D344" s="35" t="s">
        <v>28</v>
      </c>
      <c r="E344" s="37">
        <v>44291</v>
      </c>
      <c r="F344" s="38" t="s">
        <v>947</v>
      </c>
      <c r="G344" s="35" t="s">
        <v>923</v>
      </c>
      <c r="H344" s="35" t="s">
        <v>929</v>
      </c>
      <c r="I344" s="35">
        <v>3</v>
      </c>
      <c r="J344" s="37">
        <v>44320</v>
      </c>
      <c r="L344" s="39"/>
      <c r="M344" s="40"/>
      <c r="N34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45416</v>
      </c>
      <c r="O344" s="154" t="str">
        <f ca="1">IF(T_données_générales[[#This Row],[Date limite de prochaine visite]]&lt;TODAY(),"OUI","NON")</f>
        <v>NON</v>
      </c>
      <c r="P344" s="154" t="str">
        <f ca="1">IF(AND(T_données_générales[[#This Row],[Date limite de prochaine visite]]&gt;=TODAY(),T_données_générales[[#This Row],[Date limite de prochaine visite]]&lt;TODAY()+15),"OUI","NON")</f>
        <v>NON</v>
      </c>
      <c r="Q344" s="154" t="str">
        <f ca="1">IF(T_données_générales[[#This Row],[Date limite de prochaine visite]]&gt;TODAY()+15,"OUI","NON")</f>
        <v>OUI</v>
      </c>
    </row>
    <row r="345" spans="1:17" ht="12.75" x14ac:dyDescent="0.35">
      <c r="A345" s="35">
        <v>1754</v>
      </c>
      <c r="B345" s="36" t="s">
        <v>433</v>
      </c>
      <c r="C345" s="36" t="s">
        <v>862</v>
      </c>
      <c r="D345" s="35" t="s">
        <v>27</v>
      </c>
      <c r="E345" s="37">
        <v>43710</v>
      </c>
      <c r="F345" s="38" t="s">
        <v>948</v>
      </c>
      <c r="G345" s="35" t="s">
        <v>927</v>
      </c>
      <c r="H345" s="35" t="s">
        <v>929</v>
      </c>
      <c r="I345" s="35">
        <v>3</v>
      </c>
      <c r="J345" s="37">
        <v>43648</v>
      </c>
      <c r="L345" s="39"/>
      <c r="M345" s="40"/>
      <c r="N34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44744</v>
      </c>
      <c r="O345" s="154" t="str">
        <f ca="1">IF(T_données_générales[[#This Row],[Date limite de prochaine visite]]&lt;TODAY(),"OUI","NON")</f>
        <v>NON</v>
      </c>
      <c r="P345" s="154" t="str">
        <f ca="1">IF(AND(T_données_générales[[#This Row],[Date limite de prochaine visite]]&gt;=TODAY(),T_données_générales[[#This Row],[Date limite de prochaine visite]]&lt;TODAY()+15),"OUI","NON")</f>
        <v>NON</v>
      </c>
      <c r="Q345" s="154" t="str">
        <f ca="1">IF(T_données_générales[[#This Row],[Date limite de prochaine visite]]&gt;TODAY()+15,"OUI","NON")</f>
        <v>OUI</v>
      </c>
    </row>
    <row r="346" spans="1:17" ht="12.75" x14ac:dyDescent="0.35">
      <c r="A346" s="35">
        <v>1686</v>
      </c>
      <c r="B346" s="36" t="s">
        <v>422</v>
      </c>
      <c r="C346" s="36" t="s">
        <v>548</v>
      </c>
      <c r="D346" s="35" t="s">
        <v>27</v>
      </c>
      <c r="E346" s="37">
        <v>40917</v>
      </c>
      <c r="F346" s="38" t="s">
        <v>948</v>
      </c>
      <c r="G346" s="35" t="s">
        <v>927</v>
      </c>
      <c r="H346" s="35" t="s">
        <v>928</v>
      </c>
      <c r="I346" s="35">
        <v>4</v>
      </c>
      <c r="J346" s="37">
        <v>44081</v>
      </c>
      <c r="L346" s="39"/>
      <c r="M346" s="40"/>
      <c r="N34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45542</v>
      </c>
      <c r="O346" s="154" t="str">
        <f ca="1">IF(T_données_générales[[#This Row],[Date limite de prochaine visite]]&lt;TODAY(),"OUI","NON")</f>
        <v>NON</v>
      </c>
      <c r="P346" s="154" t="str">
        <f ca="1">IF(AND(T_données_générales[[#This Row],[Date limite de prochaine visite]]&gt;=TODAY(),T_données_générales[[#This Row],[Date limite de prochaine visite]]&lt;TODAY()+15),"OUI","NON")</f>
        <v>NON</v>
      </c>
      <c r="Q346" s="154" t="str">
        <f ca="1">IF(T_données_générales[[#This Row],[Date limite de prochaine visite]]&gt;TODAY()+15,"OUI","NON")</f>
        <v>OUI</v>
      </c>
    </row>
    <row r="347" spans="1:17" ht="12.75" x14ac:dyDescent="0.35">
      <c r="A347" s="35">
        <v>1412</v>
      </c>
      <c r="B347" s="36" t="s">
        <v>297</v>
      </c>
      <c r="C347" s="36" t="s">
        <v>758</v>
      </c>
      <c r="D347" s="35" t="s">
        <v>27</v>
      </c>
      <c r="E347" s="37">
        <v>33014</v>
      </c>
      <c r="F347" s="38" t="s">
        <v>957</v>
      </c>
      <c r="G347" s="35" t="s">
        <v>922</v>
      </c>
      <c r="H347" s="35" t="s">
        <v>931</v>
      </c>
      <c r="I347" s="35">
        <v>5</v>
      </c>
      <c r="J347" s="37">
        <v>42887</v>
      </c>
      <c r="L347" s="39"/>
      <c r="M347" s="40"/>
      <c r="N34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44713</v>
      </c>
      <c r="O347" s="154" t="str">
        <f ca="1">IF(T_données_générales[[#This Row],[Date limite de prochaine visite]]&lt;TODAY(),"OUI","NON")</f>
        <v>NON</v>
      </c>
      <c r="P347" s="154" t="str">
        <f ca="1">IF(AND(T_données_générales[[#This Row],[Date limite de prochaine visite]]&gt;=TODAY(),T_données_générales[[#This Row],[Date limite de prochaine visite]]&lt;TODAY()+15),"OUI","NON")</f>
        <v>NON</v>
      </c>
      <c r="Q347" s="154" t="str">
        <f ca="1">IF(T_données_générales[[#This Row],[Date limite de prochaine visite]]&gt;TODAY()+15,"OUI","NON")</f>
        <v>OUI</v>
      </c>
    </row>
    <row r="348" spans="1:17" ht="12.75" x14ac:dyDescent="0.35">
      <c r="A348" s="35">
        <v>1729</v>
      </c>
      <c r="B348" s="36" t="s">
        <v>282</v>
      </c>
      <c r="C348" s="36" t="s">
        <v>745</v>
      </c>
      <c r="D348" s="35" t="s">
        <v>28</v>
      </c>
      <c r="E348" s="37">
        <v>43472</v>
      </c>
      <c r="F348" s="38" t="s">
        <v>957</v>
      </c>
      <c r="G348" s="35" t="s">
        <v>922</v>
      </c>
      <c r="H348" s="35" t="s">
        <v>931</v>
      </c>
      <c r="I348" s="35">
        <v>5</v>
      </c>
      <c r="J348" s="37">
        <v>43528</v>
      </c>
      <c r="L348" s="39"/>
      <c r="M348" s="40"/>
      <c r="N34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45355</v>
      </c>
      <c r="O348" s="154" t="str">
        <f ca="1">IF(T_données_générales[[#This Row],[Date limite de prochaine visite]]&lt;TODAY(),"OUI","NON")</f>
        <v>NON</v>
      </c>
      <c r="P348" s="154" t="str">
        <f ca="1">IF(AND(T_données_générales[[#This Row],[Date limite de prochaine visite]]&gt;=TODAY(),T_données_générales[[#This Row],[Date limite de prochaine visite]]&lt;TODAY()+15),"OUI","NON")</f>
        <v>NON</v>
      </c>
      <c r="Q348" s="154" t="str">
        <f ca="1">IF(T_données_générales[[#This Row],[Date limite de prochaine visite]]&gt;TODAY()+15,"OUI","NON")</f>
        <v>OUI</v>
      </c>
    </row>
    <row r="349" spans="1:17" ht="12.75" x14ac:dyDescent="0.35">
      <c r="A349" s="35">
        <v>1535</v>
      </c>
      <c r="B349" s="36" t="s">
        <v>167</v>
      </c>
      <c r="C349" s="36" t="s">
        <v>634</v>
      </c>
      <c r="D349" s="35" t="s">
        <v>28</v>
      </c>
      <c r="E349" s="37">
        <v>37263</v>
      </c>
      <c r="F349" s="38" t="s">
        <v>955</v>
      </c>
      <c r="G349" s="35" t="s">
        <v>927</v>
      </c>
      <c r="H349" s="35" t="s">
        <v>931</v>
      </c>
      <c r="I349" s="35">
        <v>5</v>
      </c>
      <c r="J349" s="37">
        <v>43745</v>
      </c>
      <c r="L349" s="39" t="s">
        <v>942</v>
      </c>
      <c r="M349" s="40">
        <v>44333</v>
      </c>
      <c r="N34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44341</v>
      </c>
      <c r="O349" s="154" t="str">
        <f ca="1">IF(T_données_générales[[#This Row],[Date limite de prochaine visite]]&lt;TODAY(),"OUI","NON")</f>
        <v>NON</v>
      </c>
      <c r="P349" s="154" t="str">
        <f ca="1">IF(AND(T_données_générales[[#This Row],[Date limite de prochaine visite]]&gt;=TODAY(),T_données_générales[[#This Row],[Date limite de prochaine visite]]&lt;TODAY()+15),"OUI","NON")</f>
        <v>OUI</v>
      </c>
      <c r="Q349" s="154" t="str">
        <f ca="1">IF(T_données_générales[[#This Row],[Date limite de prochaine visite]]&gt;TODAY()+15,"OUI","NON")</f>
        <v>NON</v>
      </c>
    </row>
    <row r="350" spans="1:17" ht="12.75" x14ac:dyDescent="0.35">
      <c r="A350" s="35">
        <v>1428</v>
      </c>
      <c r="B350" s="36" t="s">
        <v>335</v>
      </c>
      <c r="C350" s="36" t="s">
        <v>789</v>
      </c>
      <c r="D350" s="35" t="s">
        <v>28</v>
      </c>
      <c r="E350" s="37">
        <v>34432</v>
      </c>
      <c r="F350" s="38" t="s">
        <v>947</v>
      </c>
      <c r="G350" s="35" t="s">
        <v>927</v>
      </c>
      <c r="H350" s="35" t="s">
        <v>931</v>
      </c>
      <c r="I350" s="35">
        <v>5</v>
      </c>
      <c r="J350" s="37">
        <v>44144</v>
      </c>
      <c r="K350" s="37">
        <v>44197</v>
      </c>
      <c r="L350" s="39" t="s">
        <v>943</v>
      </c>
      <c r="M350" s="40">
        <v>44289</v>
      </c>
      <c r="N35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44297</v>
      </c>
      <c r="O350" s="154" t="str">
        <f ca="1">IF(T_données_générales[[#This Row],[Date limite de prochaine visite]]&lt;TODAY(),"OUI","NON")</f>
        <v>OUI</v>
      </c>
      <c r="P350" s="154" t="str">
        <f ca="1">IF(AND(T_données_générales[[#This Row],[Date limite de prochaine visite]]&gt;=TODAY(),T_données_générales[[#This Row],[Date limite de prochaine visite]]&lt;TODAY()+15),"OUI","NON")</f>
        <v>NON</v>
      </c>
      <c r="Q350" s="154" t="str">
        <f ca="1">IF(T_données_générales[[#This Row],[Date limite de prochaine visite]]&gt;TODAY()+15,"OUI","NON")</f>
        <v>NON</v>
      </c>
    </row>
    <row r="351" spans="1:17" ht="12.75" x14ac:dyDescent="0.35">
      <c r="A351" s="35">
        <v>1493</v>
      </c>
      <c r="B351" s="36" t="s">
        <v>225</v>
      </c>
      <c r="C351" s="36" t="s">
        <v>690</v>
      </c>
      <c r="D351" s="35" t="s">
        <v>27</v>
      </c>
      <c r="E351" s="37">
        <v>36167</v>
      </c>
      <c r="F351" s="38" t="s">
        <v>950</v>
      </c>
      <c r="G351" s="35" t="s">
        <v>922</v>
      </c>
      <c r="H351" s="35" t="s">
        <v>931</v>
      </c>
      <c r="I351" s="35">
        <v>5</v>
      </c>
      <c r="J351" s="37">
        <v>43374</v>
      </c>
      <c r="L351" s="39"/>
      <c r="M351" s="40"/>
      <c r="N35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45200</v>
      </c>
      <c r="O351" s="154" t="str">
        <f ca="1">IF(T_données_générales[[#This Row],[Date limite de prochaine visite]]&lt;TODAY(),"OUI","NON")</f>
        <v>NON</v>
      </c>
      <c r="P351" s="154" t="str">
        <f ca="1">IF(AND(T_données_générales[[#This Row],[Date limite de prochaine visite]]&gt;=TODAY(),T_données_générales[[#This Row],[Date limite de prochaine visite]]&lt;TODAY()+15),"OUI","NON")</f>
        <v>NON</v>
      </c>
      <c r="Q351" s="154" t="str">
        <f ca="1">IF(T_données_générales[[#This Row],[Date limite de prochaine visite]]&gt;TODAY()+15,"OUI","NON")</f>
        <v>OUI</v>
      </c>
    </row>
    <row r="352" spans="1:17" ht="12.75" x14ac:dyDescent="0.35">
      <c r="A352" s="35">
        <v>1750</v>
      </c>
      <c r="B352" s="36" t="s">
        <v>459</v>
      </c>
      <c r="C352" s="36" t="s">
        <v>880</v>
      </c>
      <c r="D352" s="35" t="s">
        <v>27</v>
      </c>
      <c r="E352" s="37">
        <v>43710</v>
      </c>
      <c r="F352" s="38" t="s">
        <v>956</v>
      </c>
      <c r="G352" s="35" t="s">
        <v>927</v>
      </c>
      <c r="H352" s="35" t="s">
        <v>929</v>
      </c>
      <c r="I352" s="35">
        <v>3</v>
      </c>
      <c r="J352" s="37">
        <v>43648</v>
      </c>
      <c r="L352" s="39"/>
      <c r="M352" s="40"/>
      <c r="N35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44744</v>
      </c>
      <c r="O352" s="154" t="str">
        <f ca="1">IF(T_données_générales[[#This Row],[Date limite de prochaine visite]]&lt;TODAY(),"OUI","NON")</f>
        <v>NON</v>
      </c>
      <c r="P352" s="154" t="str">
        <f ca="1">IF(AND(T_données_générales[[#This Row],[Date limite de prochaine visite]]&gt;=TODAY(),T_données_générales[[#This Row],[Date limite de prochaine visite]]&lt;TODAY()+15),"OUI","NON")</f>
        <v>NON</v>
      </c>
      <c r="Q352" s="154" t="str">
        <f ca="1">IF(T_données_générales[[#This Row],[Date limite de prochaine visite]]&gt;TODAY()+15,"OUI","NON")</f>
        <v>OUI</v>
      </c>
    </row>
    <row r="353" spans="1:17" ht="12.75" x14ac:dyDescent="0.35">
      <c r="A353" s="35">
        <v>1777</v>
      </c>
      <c r="B353" s="36" t="s">
        <v>94</v>
      </c>
      <c r="C353" s="36" t="s">
        <v>560</v>
      </c>
      <c r="D353" s="35" t="s">
        <v>28</v>
      </c>
      <c r="E353" s="37">
        <v>44095</v>
      </c>
      <c r="F353" s="38" t="s">
        <v>949</v>
      </c>
      <c r="G353" s="35" t="s">
        <v>927</v>
      </c>
      <c r="H353" s="35" t="s">
        <v>929</v>
      </c>
      <c r="I353" s="35">
        <v>3</v>
      </c>
      <c r="J353" s="37">
        <v>44033</v>
      </c>
      <c r="L353" s="39"/>
      <c r="M353" s="40"/>
      <c r="N35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45128</v>
      </c>
      <c r="O353" s="154" t="str">
        <f ca="1">IF(T_données_générales[[#This Row],[Date limite de prochaine visite]]&lt;TODAY(),"OUI","NON")</f>
        <v>NON</v>
      </c>
      <c r="P353" s="154" t="str">
        <f ca="1">IF(AND(T_données_générales[[#This Row],[Date limite de prochaine visite]]&gt;=TODAY(),T_données_générales[[#This Row],[Date limite de prochaine visite]]&lt;TODAY()+15),"OUI","NON")</f>
        <v>NON</v>
      </c>
      <c r="Q353" s="154" t="str">
        <f ca="1">IF(T_données_générales[[#This Row],[Date limite de prochaine visite]]&gt;TODAY()+15,"OUI","NON")</f>
        <v>OUI</v>
      </c>
    </row>
    <row r="354" spans="1:17" ht="12.75" x14ac:dyDescent="0.35">
      <c r="A354" s="35">
        <v>1580</v>
      </c>
      <c r="B354" s="36" t="s">
        <v>347</v>
      </c>
      <c r="C354" s="36" t="s">
        <v>796</v>
      </c>
      <c r="D354" s="35" t="s">
        <v>28</v>
      </c>
      <c r="E354" s="37">
        <v>37998</v>
      </c>
      <c r="F354" s="38" t="s">
        <v>953</v>
      </c>
      <c r="G354" s="35" t="s">
        <v>924</v>
      </c>
      <c r="H354" s="35" t="s">
        <v>931</v>
      </c>
      <c r="I354" s="35">
        <v>5</v>
      </c>
      <c r="J354" s="37">
        <v>43864</v>
      </c>
      <c r="L354" s="39"/>
      <c r="M354" s="40"/>
      <c r="N35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354" s="154" t="str">
        <f ca="1">IF(T_données_générales[[#This Row],[Date limite de prochaine visite]]&lt;TODAY(),"OUI","NON")</f>
        <v>NON</v>
      </c>
      <c r="P354" s="154" t="str">
        <f ca="1">IF(AND(T_données_générales[[#This Row],[Date limite de prochaine visite]]&gt;=TODAY(),T_données_générales[[#This Row],[Date limite de prochaine visite]]&lt;TODAY()+15),"OUI","NON")</f>
        <v>NON</v>
      </c>
      <c r="Q354" s="154" t="str">
        <f ca="1">IF(T_données_générales[[#This Row],[Date limite de prochaine visite]]&gt;TODAY()+15,"OUI","NON")</f>
        <v>OUI</v>
      </c>
    </row>
    <row r="355" spans="1:17" ht="12.75" x14ac:dyDescent="0.35">
      <c r="A355" s="35">
        <v>1579</v>
      </c>
      <c r="B355" s="36" t="s">
        <v>367</v>
      </c>
      <c r="C355" s="36" t="s">
        <v>813</v>
      </c>
      <c r="D355" s="35" t="s">
        <v>28</v>
      </c>
      <c r="E355" s="37">
        <v>37998</v>
      </c>
      <c r="F355" s="38" t="s">
        <v>957</v>
      </c>
      <c r="G355" s="35" t="s">
        <v>924</v>
      </c>
      <c r="H355" s="35" t="s">
        <v>931</v>
      </c>
      <c r="I355" s="35">
        <v>5</v>
      </c>
      <c r="J355" s="37">
        <v>43500</v>
      </c>
      <c r="L355" s="39" t="s">
        <v>930</v>
      </c>
      <c r="M355" s="40">
        <v>44312</v>
      </c>
      <c r="N35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44320</v>
      </c>
      <c r="O355" s="154" t="str">
        <f ca="1">IF(T_données_générales[[#This Row],[Date limite de prochaine visite]]&lt;TODAY(),"OUI","NON")</f>
        <v>OUI</v>
      </c>
      <c r="P355" s="154" t="str">
        <f ca="1">IF(AND(T_données_générales[[#This Row],[Date limite de prochaine visite]]&gt;=TODAY(),T_données_générales[[#This Row],[Date limite de prochaine visite]]&lt;TODAY()+15),"OUI","NON")</f>
        <v>NON</v>
      </c>
      <c r="Q355" s="154" t="str">
        <f ca="1">IF(T_données_générales[[#This Row],[Date limite de prochaine visite]]&gt;TODAY()+15,"OUI","NON")</f>
        <v>NON</v>
      </c>
    </row>
    <row r="356" spans="1:17" ht="12.75" x14ac:dyDescent="0.35">
      <c r="A356" s="35">
        <v>1627</v>
      </c>
      <c r="B356" s="36" t="s">
        <v>355</v>
      </c>
      <c r="C356" s="36" t="s">
        <v>804</v>
      </c>
      <c r="D356" s="35" t="s">
        <v>27</v>
      </c>
      <c r="E356" s="37">
        <v>39393</v>
      </c>
      <c r="F356" s="38" t="s">
        <v>954</v>
      </c>
      <c r="G356" s="35" t="s">
        <v>922</v>
      </c>
      <c r="H356" s="35" t="s">
        <v>931</v>
      </c>
      <c r="I356" s="35">
        <v>5</v>
      </c>
      <c r="J356" s="37">
        <v>43073</v>
      </c>
      <c r="L356" s="39"/>
      <c r="M356" s="40"/>
      <c r="N35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44899</v>
      </c>
      <c r="O356" s="154" t="str">
        <f ca="1">IF(T_données_générales[[#This Row],[Date limite de prochaine visite]]&lt;TODAY(),"OUI","NON")</f>
        <v>NON</v>
      </c>
      <c r="P356" s="154" t="str">
        <f ca="1">IF(AND(T_données_générales[[#This Row],[Date limite de prochaine visite]]&gt;=TODAY(),T_données_générales[[#This Row],[Date limite de prochaine visite]]&lt;TODAY()+15),"OUI","NON")</f>
        <v>NON</v>
      </c>
      <c r="Q356" s="154" t="str">
        <f ca="1">IF(T_données_générales[[#This Row],[Date limite de prochaine visite]]&gt;TODAY()+15,"OUI","NON")</f>
        <v>OUI</v>
      </c>
    </row>
    <row r="357" spans="1:17" ht="12.75" x14ac:dyDescent="0.35">
      <c r="A357" s="35">
        <v>1438</v>
      </c>
      <c r="B357" s="36" t="s">
        <v>168</v>
      </c>
      <c r="C357" s="36" t="s">
        <v>635</v>
      </c>
      <c r="D357" s="35" t="s">
        <v>27</v>
      </c>
      <c r="E357" s="37">
        <v>34442</v>
      </c>
      <c r="F357" s="38" t="s">
        <v>955</v>
      </c>
      <c r="G357" s="35" t="s">
        <v>927</v>
      </c>
      <c r="H357" s="35" t="s">
        <v>931</v>
      </c>
      <c r="I357" s="35">
        <v>5</v>
      </c>
      <c r="J357" s="37">
        <v>43745</v>
      </c>
      <c r="L357" s="39" t="s">
        <v>942</v>
      </c>
      <c r="M357" s="40">
        <v>44319</v>
      </c>
      <c r="N35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357" s="154" t="str">
        <f ca="1">IF(T_données_générales[[#This Row],[Date limite de prochaine visite]]&lt;TODAY(),"OUI","NON")</f>
        <v>OUI</v>
      </c>
      <c r="P357" s="154" t="str">
        <f ca="1">IF(AND(T_données_générales[[#This Row],[Date limite de prochaine visite]]&gt;=TODAY(),T_données_générales[[#This Row],[Date limite de prochaine visite]]&lt;TODAY()+15),"OUI","NON")</f>
        <v>NON</v>
      </c>
      <c r="Q357" s="154" t="str">
        <f ca="1">IF(T_données_générales[[#This Row],[Date limite de prochaine visite]]&gt;TODAY()+15,"OUI","NON")</f>
        <v>NON</v>
      </c>
    </row>
    <row r="358" spans="1:17" ht="12.75" x14ac:dyDescent="0.35">
      <c r="A358" s="35">
        <v>1551</v>
      </c>
      <c r="B358" s="36" t="s">
        <v>388</v>
      </c>
      <c r="C358" s="36" t="s">
        <v>832</v>
      </c>
      <c r="D358" s="35" t="s">
        <v>28</v>
      </c>
      <c r="E358" s="37">
        <v>37445</v>
      </c>
      <c r="F358" s="38" t="s">
        <v>956</v>
      </c>
      <c r="G358" s="35" t="s">
        <v>922</v>
      </c>
      <c r="H358" s="35" t="s">
        <v>931</v>
      </c>
      <c r="I358" s="35">
        <v>5</v>
      </c>
      <c r="J358" s="37">
        <v>42999</v>
      </c>
      <c r="L358" s="39"/>
      <c r="M358" s="40"/>
      <c r="N35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44825</v>
      </c>
      <c r="O358" s="154" t="str">
        <f ca="1">IF(T_données_générales[[#This Row],[Date limite de prochaine visite]]&lt;TODAY(),"OUI","NON")</f>
        <v>NON</v>
      </c>
      <c r="P358" s="154" t="str">
        <f ca="1">IF(AND(T_données_générales[[#This Row],[Date limite de prochaine visite]]&gt;=TODAY(),T_données_générales[[#This Row],[Date limite de prochaine visite]]&lt;TODAY()+15),"OUI","NON")</f>
        <v>NON</v>
      </c>
      <c r="Q358" s="154" t="str">
        <f ca="1">IF(T_données_générales[[#This Row],[Date limite de prochaine visite]]&gt;TODAY()+15,"OUI","NON")</f>
        <v>OUI</v>
      </c>
    </row>
    <row r="359" spans="1:17" ht="12.75" x14ac:dyDescent="0.35">
      <c r="A359" s="35">
        <v>1464</v>
      </c>
      <c r="B359" s="36" t="s">
        <v>111</v>
      </c>
      <c r="C359" s="36" t="s">
        <v>577</v>
      </c>
      <c r="D359" s="35" t="s">
        <v>27</v>
      </c>
      <c r="E359" s="37">
        <v>34912</v>
      </c>
      <c r="F359" s="38" t="s">
        <v>955</v>
      </c>
      <c r="G359" s="35" t="s">
        <v>922</v>
      </c>
      <c r="H359" s="35" t="s">
        <v>931</v>
      </c>
      <c r="I359" s="35">
        <v>5</v>
      </c>
      <c r="J359" s="37">
        <v>43843</v>
      </c>
      <c r="L359" s="39"/>
      <c r="M359" s="40"/>
      <c r="N35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45670</v>
      </c>
      <c r="O359" s="154" t="str">
        <f ca="1">IF(T_données_générales[[#This Row],[Date limite de prochaine visite]]&lt;TODAY(),"OUI","NON")</f>
        <v>NON</v>
      </c>
      <c r="P359" s="154" t="str">
        <f ca="1">IF(AND(T_données_générales[[#This Row],[Date limite de prochaine visite]]&gt;=TODAY(),T_données_générales[[#This Row],[Date limite de prochaine visite]]&lt;TODAY()+15),"OUI","NON")</f>
        <v>NON</v>
      </c>
      <c r="Q359" s="154" t="str">
        <f ca="1">IF(T_données_générales[[#This Row],[Date limite de prochaine visite]]&gt;TODAY()+15,"OUI","NON")</f>
        <v>OUI</v>
      </c>
    </row>
    <row r="360" spans="1:17" ht="12.75" x14ac:dyDescent="0.35">
      <c r="A360" s="35">
        <v>1584</v>
      </c>
      <c r="B360" s="36" t="s">
        <v>255</v>
      </c>
      <c r="C360" s="36" t="s">
        <v>719</v>
      </c>
      <c r="D360" s="35" t="s">
        <v>28</v>
      </c>
      <c r="E360" s="37">
        <v>37998</v>
      </c>
      <c r="F360" s="38" t="s">
        <v>954</v>
      </c>
      <c r="G360" s="35" t="s">
        <v>927</v>
      </c>
      <c r="H360" s="35" t="s">
        <v>931</v>
      </c>
      <c r="I360" s="35">
        <v>5</v>
      </c>
      <c r="J360" s="37">
        <v>43871</v>
      </c>
      <c r="L360" s="39"/>
      <c r="M360" s="40"/>
      <c r="N36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45698</v>
      </c>
      <c r="O360" s="154" t="str">
        <f ca="1">IF(T_données_générales[[#This Row],[Date limite de prochaine visite]]&lt;TODAY(),"OUI","NON")</f>
        <v>NON</v>
      </c>
      <c r="P360" s="154" t="str">
        <f ca="1">IF(AND(T_données_générales[[#This Row],[Date limite de prochaine visite]]&gt;=TODAY(),T_données_générales[[#This Row],[Date limite de prochaine visite]]&lt;TODAY()+15),"OUI","NON")</f>
        <v>NON</v>
      </c>
      <c r="Q360" s="154" t="str">
        <f ca="1">IF(T_données_générales[[#This Row],[Date limite de prochaine visite]]&gt;TODAY()+15,"OUI","NON")</f>
        <v>OUI</v>
      </c>
    </row>
    <row r="361" spans="1:17" ht="12.75" x14ac:dyDescent="0.35">
      <c r="A361" s="35">
        <v>1761</v>
      </c>
      <c r="B361" s="36" t="s">
        <v>191</v>
      </c>
      <c r="C361" s="36" t="s">
        <v>656</v>
      </c>
      <c r="D361" s="35" t="s">
        <v>27</v>
      </c>
      <c r="E361" s="37">
        <v>43871</v>
      </c>
      <c r="F361" s="38" t="s">
        <v>950</v>
      </c>
      <c r="G361" s="35" t="s">
        <v>927</v>
      </c>
      <c r="H361" s="35" t="s">
        <v>929</v>
      </c>
      <c r="I361" s="35">
        <v>3</v>
      </c>
      <c r="J361" s="37">
        <v>43809</v>
      </c>
      <c r="L361" s="39"/>
      <c r="M361" s="40"/>
      <c r="N36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44905</v>
      </c>
      <c r="O361" s="154" t="str">
        <f ca="1">IF(T_données_générales[[#This Row],[Date limite de prochaine visite]]&lt;TODAY(),"OUI","NON")</f>
        <v>NON</v>
      </c>
      <c r="P361" s="154" t="str">
        <f ca="1">IF(AND(T_données_générales[[#This Row],[Date limite de prochaine visite]]&gt;=TODAY(),T_données_générales[[#This Row],[Date limite de prochaine visite]]&lt;TODAY()+15),"OUI","NON")</f>
        <v>NON</v>
      </c>
      <c r="Q361" s="154" t="str">
        <f ca="1">IF(T_données_générales[[#This Row],[Date limite de prochaine visite]]&gt;TODAY()+15,"OUI","NON")</f>
        <v>OUI</v>
      </c>
    </row>
    <row r="362" spans="1:17" ht="12.75" x14ac:dyDescent="0.35">
      <c r="A362" s="35">
        <v>1395</v>
      </c>
      <c r="B362" s="36" t="s">
        <v>448</v>
      </c>
      <c r="C362" s="36" t="s">
        <v>871</v>
      </c>
      <c r="D362" s="35" t="s">
        <v>27</v>
      </c>
      <c r="E362" s="37">
        <v>32881</v>
      </c>
      <c r="F362" s="38" t="s">
        <v>957</v>
      </c>
      <c r="G362" s="35" t="s">
        <v>924</v>
      </c>
      <c r="H362" s="35" t="s">
        <v>931</v>
      </c>
      <c r="I362" s="35">
        <v>5</v>
      </c>
      <c r="J362" s="37">
        <v>43885</v>
      </c>
      <c r="L362" s="39"/>
      <c r="M362" s="40"/>
      <c r="N36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45712</v>
      </c>
      <c r="O362" s="154" t="str">
        <f ca="1">IF(T_données_générales[[#This Row],[Date limite de prochaine visite]]&lt;TODAY(),"OUI","NON")</f>
        <v>NON</v>
      </c>
      <c r="P362" s="154" t="str">
        <f ca="1">IF(AND(T_données_générales[[#This Row],[Date limite de prochaine visite]]&gt;=TODAY(),T_données_générales[[#This Row],[Date limite de prochaine visite]]&lt;TODAY()+15),"OUI","NON")</f>
        <v>NON</v>
      </c>
      <c r="Q362" s="154" t="str">
        <f ca="1">IF(T_données_générales[[#This Row],[Date limite de prochaine visite]]&gt;TODAY()+15,"OUI","NON")</f>
        <v>OUI</v>
      </c>
    </row>
    <row r="363" spans="1:17" ht="12.75" x14ac:dyDescent="0.35">
      <c r="A363" s="35">
        <v>1341</v>
      </c>
      <c r="B363" s="36" t="s">
        <v>61</v>
      </c>
      <c r="C363" s="36" t="s">
        <v>530</v>
      </c>
      <c r="D363" s="35" t="s">
        <v>28</v>
      </c>
      <c r="E363" s="37">
        <v>31292</v>
      </c>
      <c r="F363" s="38" t="s">
        <v>947</v>
      </c>
      <c r="G363" s="35" t="s">
        <v>924</v>
      </c>
      <c r="H363" s="35" t="s">
        <v>929</v>
      </c>
      <c r="I363" s="35">
        <v>3</v>
      </c>
      <c r="J363" s="37">
        <v>43683</v>
      </c>
      <c r="L363" s="39"/>
      <c r="M363" s="40"/>
      <c r="N36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44779</v>
      </c>
      <c r="O363" s="154" t="str">
        <f ca="1">IF(T_données_générales[[#This Row],[Date limite de prochaine visite]]&lt;TODAY(),"OUI","NON")</f>
        <v>NON</v>
      </c>
      <c r="P363" s="154" t="str">
        <f ca="1">IF(AND(T_données_générales[[#This Row],[Date limite de prochaine visite]]&gt;=TODAY(),T_données_générales[[#This Row],[Date limite de prochaine visite]]&lt;TODAY()+15),"OUI","NON")</f>
        <v>NON</v>
      </c>
      <c r="Q363" s="154" t="str">
        <f ca="1">IF(T_données_générales[[#This Row],[Date limite de prochaine visite]]&gt;TODAY()+15,"OUI","NON")</f>
        <v>OUI</v>
      </c>
    </row>
    <row r="364" spans="1:17" ht="12.75" x14ac:dyDescent="0.35">
      <c r="A364" s="35">
        <v>1353</v>
      </c>
      <c r="B364" s="36" t="s">
        <v>77</v>
      </c>
      <c r="C364" s="36" t="s">
        <v>543</v>
      </c>
      <c r="D364" s="35" t="s">
        <v>27</v>
      </c>
      <c r="E364" s="37">
        <v>32245</v>
      </c>
      <c r="F364" s="38" t="s">
        <v>953</v>
      </c>
      <c r="G364" s="35" t="s">
        <v>922</v>
      </c>
      <c r="H364" s="35" t="s">
        <v>931</v>
      </c>
      <c r="I364" s="35">
        <v>5</v>
      </c>
      <c r="J364" s="37">
        <v>44334</v>
      </c>
      <c r="L364" s="39"/>
      <c r="M364" s="40"/>
      <c r="N36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46160</v>
      </c>
      <c r="O364" s="154" t="str">
        <f ca="1">IF(T_données_générales[[#This Row],[Date limite de prochaine visite]]&lt;TODAY(),"OUI","NON")</f>
        <v>NON</v>
      </c>
      <c r="P364" s="154" t="str">
        <f ca="1">IF(AND(T_données_générales[[#This Row],[Date limite de prochaine visite]]&gt;=TODAY(),T_données_générales[[#This Row],[Date limite de prochaine visite]]&lt;TODAY()+15),"OUI","NON")</f>
        <v>NON</v>
      </c>
      <c r="Q364" s="154" t="str">
        <f ca="1">IF(T_données_générales[[#This Row],[Date limite de prochaine visite]]&gt;TODAY()+15,"OUI","NON")</f>
        <v>OUI</v>
      </c>
    </row>
    <row r="365" spans="1:17" ht="12.75" x14ac:dyDescent="0.35">
      <c r="A365" s="35">
        <v>1387</v>
      </c>
      <c r="B365" s="36" t="s">
        <v>193</v>
      </c>
      <c r="C365" s="36" t="s">
        <v>658</v>
      </c>
      <c r="D365" s="35" t="s">
        <v>27</v>
      </c>
      <c r="E365" s="37">
        <v>32755</v>
      </c>
      <c r="F365" s="38" t="s">
        <v>949</v>
      </c>
      <c r="G365" s="35" t="s">
        <v>922</v>
      </c>
      <c r="H365" s="35" t="s">
        <v>931</v>
      </c>
      <c r="I365" s="35">
        <v>5</v>
      </c>
      <c r="J365" s="37">
        <v>43717</v>
      </c>
      <c r="L365" s="39" t="s">
        <v>943</v>
      </c>
      <c r="M365" s="40"/>
      <c r="N365"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365" s="154" t="str">
        <f ca="1">IF(T_données_générales[[#This Row],[Date limite de prochaine visite]]&lt;TODAY(),"OUI","NON")</f>
        <v>NON</v>
      </c>
      <c r="P365" s="154" t="str">
        <f ca="1">IF(AND(T_données_générales[[#This Row],[Date limite de prochaine visite]]&gt;=TODAY(),T_données_générales[[#This Row],[Date limite de prochaine visite]]&lt;TODAY()+15),"OUI","NON")</f>
        <v>NON</v>
      </c>
      <c r="Q365" s="154" t="str">
        <f ca="1">IF(T_données_générales[[#This Row],[Date limite de prochaine visite]]&gt;TODAY()+15,"OUI","NON")</f>
        <v>OUI</v>
      </c>
    </row>
    <row r="366" spans="1:17" ht="12.75" x14ac:dyDescent="0.35">
      <c r="A366" s="35">
        <v>1509</v>
      </c>
      <c r="B366" s="36" t="s">
        <v>180</v>
      </c>
      <c r="C366" s="36" t="s">
        <v>646</v>
      </c>
      <c r="D366" s="35" t="s">
        <v>28</v>
      </c>
      <c r="E366" s="37">
        <v>36530</v>
      </c>
      <c r="F366" s="38" t="s">
        <v>957</v>
      </c>
      <c r="G366" s="35" t="s">
        <v>927</v>
      </c>
      <c r="H366" s="35" t="s">
        <v>931</v>
      </c>
      <c r="I366" s="35">
        <v>5</v>
      </c>
      <c r="J366" s="37">
        <v>43864</v>
      </c>
      <c r="L366" s="39" t="s">
        <v>930</v>
      </c>
      <c r="M366" s="40">
        <v>44354</v>
      </c>
      <c r="N36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44362</v>
      </c>
      <c r="O366" s="154" t="str">
        <f ca="1">IF(T_données_générales[[#This Row],[Date limite de prochaine visite]]&lt;TODAY(),"OUI","NON")</f>
        <v>NON</v>
      </c>
      <c r="P366" s="154" t="str">
        <f ca="1">IF(AND(T_données_générales[[#This Row],[Date limite de prochaine visite]]&gt;=TODAY(),T_données_générales[[#This Row],[Date limite de prochaine visite]]&lt;TODAY()+15),"OUI","NON")</f>
        <v>NON</v>
      </c>
      <c r="Q366" s="154" t="str">
        <f ca="1">IF(T_données_générales[[#This Row],[Date limite de prochaine visite]]&gt;TODAY()+15,"OUI","NON")</f>
        <v>OUI</v>
      </c>
    </row>
    <row r="367" spans="1:17" ht="12.75" x14ac:dyDescent="0.35">
      <c r="A367" s="35">
        <v>1446</v>
      </c>
      <c r="B367" s="36" t="s">
        <v>932</v>
      </c>
      <c r="C367" s="36" t="s">
        <v>592</v>
      </c>
      <c r="D367" s="35" t="s">
        <v>27</v>
      </c>
      <c r="E367" s="37">
        <v>34442</v>
      </c>
      <c r="F367" s="38" t="s">
        <v>955</v>
      </c>
      <c r="G367" s="35" t="s">
        <v>927</v>
      </c>
      <c r="H367" s="35" t="s">
        <v>929</v>
      </c>
      <c r="I367" s="35">
        <v>3</v>
      </c>
      <c r="J367" s="37">
        <v>43920</v>
      </c>
      <c r="L367" s="39"/>
      <c r="M367" s="40"/>
      <c r="N36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45015</v>
      </c>
      <c r="O367" s="154" t="str">
        <f ca="1">IF(T_données_générales[[#This Row],[Date limite de prochaine visite]]&lt;TODAY(),"OUI","NON")</f>
        <v>NON</v>
      </c>
      <c r="P367" s="154" t="str">
        <f ca="1">IF(AND(T_données_générales[[#This Row],[Date limite de prochaine visite]]&gt;=TODAY(),T_données_générales[[#This Row],[Date limite de prochaine visite]]&lt;TODAY()+15),"OUI","NON")</f>
        <v>NON</v>
      </c>
      <c r="Q367" s="154" t="str">
        <f ca="1">IF(T_données_générales[[#This Row],[Date limite de prochaine visite]]&gt;TODAY()+15,"OUI","NON")</f>
        <v>OUI</v>
      </c>
    </row>
    <row r="368" spans="1:17" ht="12.75" x14ac:dyDescent="0.35">
      <c r="A368" s="35">
        <v>1717</v>
      </c>
      <c r="B368" s="36" t="s">
        <v>405</v>
      </c>
      <c r="C368" s="36" t="s">
        <v>592</v>
      </c>
      <c r="D368" s="35" t="s">
        <v>27</v>
      </c>
      <c r="E368" s="37">
        <v>43108</v>
      </c>
      <c r="F368" s="38" t="s">
        <v>951</v>
      </c>
      <c r="G368" s="35" t="s">
        <v>923</v>
      </c>
      <c r="H368" s="35" t="s">
        <v>931</v>
      </c>
      <c r="I368" s="35">
        <v>5</v>
      </c>
      <c r="J368" s="37">
        <v>43136</v>
      </c>
      <c r="L368" s="39"/>
      <c r="M368" s="40"/>
      <c r="N36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44962</v>
      </c>
      <c r="O368" s="154" t="str">
        <f ca="1">IF(T_données_générales[[#This Row],[Date limite de prochaine visite]]&lt;TODAY(),"OUI","NON")</f>
        <v>NON</v>
      </c>
      <c r="P368" s="154" t="str">
        <f ca="1">IF(AND(T_données_générales[[#This Row],[Date limite de prochaine visite]]&gt;=TODAY(),T_données_générales[[#This Row],[Date limite de prochaine visite]]&lt;TODAY()+15),"OUI","NON")</f>
        <v>NON</v>
      </c>
      <c r="Q368" s="154" t="str">
        <f ca="1">IF(T_données_générales[[#This Row],[Date limite de prochaine visite]]&gt;TODAY()+15,"OUI","NON")</f>
        <v>OUI</v>
      </c>
    </row>
    <row r="369" spans="1:17" ht="12.75" x14ac:dyDescent="0.35">
      <c r="A369" s="35">
        <v>1482</v>
      </c>
      <c r="B369" s="36" t="s">
        <v>183</v>
      </c>
      <c r="C369" s="36" t="s">
        <v>649</v>
      </c>
      <c r="D369" s="35" t="s">
        <v>28</v>
      </c>
      <c r="E369" s="37">
        <v>35807</v>
      </c>
      <c r="F369" s="38" t="s">
        <v>956</v>
      </c>
      <c r="G369" s="35" t="s">
        <v>922</v>
      </c>
      <c r="H369" s="35" t="s">
        <v>931</v>
      </c>
      <c r="I369" s="35">
        <v>5</v>
      </c>
      <c r="J369" s="37">
        <v>43136</v>
      </c>
      <c r="L369" s="39"/>
      <c r="M369" s="40"/>
      <c r="N36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44962</v>
      </c>
      <c r="O369" s="154" t="str">
        <f ca="1">IF(T_données_générales[[#This Row],[Date limite de prochaine visite]]&lt;TODAY(),"OUI","NON")</f>
        <v>NON</v>
      </c>
      <c r="P369" s="154" t="str">
        <f ca="1">IF(AND(T_données_générales[[#This Row],[Date limite de prochaine visite]]&gt;=TODAY(),T_données_générales[[#This Row],[Date limite de prochaine visite]]&lt;TODAY()+15),"OUI","NON")</f>
        <v>NON</v>
      </c>
      <c r="Q369" s="154" t="str">
        <f ca="1">IF(T_données_générales[[#This Row],[Date limite de prochaine visite]]&gt;TODAY()+15,"OUI","NON")</f>
        <v>OUI</v>
      </c>
    </row>
    <row r="370" spans="1:17" ht="12.75" x14ac:dyDescent="0.35">
      <c r="A370" s="35">
        <v>1359</v>
      </c>
      <c r="B370" s="36" t="s">
        <v>118</v>
      </c>
      <c r="C370" s="36" t="s">
        <v>584</v>
      </c>
      <c r="D370" s="35" t="s">
        <v>27</v>
      </c>
      <c r="E370" s="37">
        <v>32391</v>
      </c>
      <c r="F370" s="38" t="s">
        <v>957</v>
      </c>
      <c r="G370" s="35" t="s">
        <v>924</v>
      </c>
      <c r="H370" s="35" t="s">
        <v>931</v>
      </c>
      <c r="I370" s="35">
        <v>5</v>
      </c>
      <c r="J370" s="37">
        <v>44174</v>
      </c>
      <c r="L370" s="39"/>
      <c r="M370" s="40"/>
      <c r="N37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46000</v>
      </c>
      <c r="O370" s="154" t="str">
        <f ca="1">IF(T_données_générales[[#This Row],[Date limite de prochaine visite]]&lt;TODAY(),"OUI","NON")</f>
        <v>NON</v>
      </c>
      <c r="P370" s="154" t="str">
        <f ca="1">IF(AND(T_données_générales[[#This Row],[Date limite de prochaine visite]]&gt;=TODAY(),T_données_générales[[#This Row],[Date limite de prochaine visite]]&lt;TODAY()+15),"OUI","NON")</f>
        <v>NON</v>
      </c>
      <c r="Q370" s="154" t="str">
        <f ca="1">IF(T_données_générales[[#This Row],[Date limite de prochaine visite]]&gt;TODAY()+15,"OUI","NON")</f>
        <v>OUI</v>
      </c>
    </row>
    <row r="371" spans="1:17" ht="12.75" x14ac:dyDescent="0.35">
      <c r="A371" s="35">
        <v>1629</v>
      </c>
      <c r="B371" s="36" t="s">
        <v>328</v>
      </c>
      <c r="C371" s="36" t="s">
        <v>782</v>
      </c>
      <c r="D371" s="35" t="s">
        <v>27</v>
      </c>
      <c r="E371" s="37">
        <v>39489</v>
      </c>
      <c r="F371" s="38" t="s">
        <v>956</v>
      </c>
      <c r="G371" s="35" t="s">
        <v>927</v>
      </c>
      <c r="H371" s="35" t="s">
        <v>928</v>
      </c>
      <c r="I371" s="35">
        <v>2</v>
      </c>
      <c r="J371" s="37">
        <v>43840</v>
      </c>
      <c r="L371" s="39"/>
      <c r="M371" s="40"/>
      <c r="N37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44571</v>
      </c>
      <c r="O371" s="154" t="str">
        <f ca="1">IF(T_données_générales[[#This Row],[Date limite de prochaine visite]]&lt;TODAY(),"OUI","NON")</f>
        <v>NON</v>
      </c>
      <c r="P371" s="154" t="str">
        <f ca="1">IF(AND(T_données_générales[[#This Row],[Date limite de prochaine visite]]&gt;=TODAY(),T_données_générales[[#This Row],[Date limite de prochaine visite]]&lt;TODAY()+15),"OUI","NON")</f>
        <v>NON</v>
      </c>
      <c r="Q371" s="154" t="str">
        <f ca="1">IF(T_données_générales[[#This Row],[Date limite de prochaine visite]]&gt;TODAY()+15,"OUI","NON")</f>
        <v>OUI</v>
      </c>
    </row>
    <row r="372" spans="1:17" ht="12.75" x14ac:dyDescent="0.35">
      <c r="A372" s="35">
        <v>1357</v>
      </c>
      <c r="B372" s="36" t="s">
        <v>108</v>
      </c>
      <c r="C372" s="36" t="s">
        <v>574</v>
      </c>
      <c r="D372" s="35" t="s">
        <v>27</v>
      </c>
      <c r="E372" s="37">
        <v>32391</v>
      </c>
      <c r="F372" s="38" t="s">
        <v>950</v>
      </c>
      <c r="G372" s="35" t="s">
        <v>927</v>
      </c>
      <c r="H372" s="35" t="s">
        <v>929</v>
      </c>
      <c r="I372" s="35">
        <v>3</v>
      </c>
      <c r="J372" s="37">
        <v>43430</v>
      </c>
      <c r="L372" s="39"/>
      <c r="M372" s="40"/>
      <c r="N37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44526</v>
      </c>
      <c r="O372" s="154" t="str">
        <f ca="1">IF(T_données_générales[[#This Row],[Date limite de prochaine visite]]&lt;TODAY(),"OUI","NON")</f>
        <v>NON</v>
      </c>
      <c r="P372" s="154" t="str">
        <f ca="1">IF(AND(T_données_générales[[#This Row],[Date limite de prochaine visite]]&gt;=TODAY(),T_données_générales[[#This Row],[Date limite de prochaine visite]]&lt;TODAY()+15),"OUI","NON")</f>
        <v>NON</v>
      </c>
      <c r="Q372" s="154" t="str">
        <f ca="1">IF(T_données_générales[[#This Row],[Date limite de prochaine visite]]&gt;TODAY()+15,"OUI","NON")</f>
        <v>OUI</v>
      </c>
    </row>
    <row r="373" spans="1:17" ht="12.75" x14ac:dyDescent="0.35">
      <c r="A373" s="35">
        <v>1563</v>
      </c>
      <c r="B373" s="36" t="s">
        <v>488</v>
      </c>
      <c r="C373" s="36" t="s">
        <v>902</v>
      </c>
      <c r="D373" s="35" t="s">
        <v>28</v>
      </c>
      <c r="E373" s="37">
        <v>37627</v>
      </c>
      <c r="F373" s="38" t="s">
        <v>953</v>
      </c>
      <c r="G373" s="35" t="s">
        <v>924</v>
      </c>
      <c r="H373" s="35" t="s">
        <v>931</v>
      </c>
      <c r="I373" s="35">
        <v>5</v>
      </c>
      <c r="J373" s="37">
        <v>43132</v>
      </c>
      <c r="L373" s="39" t="s">
        <v>935</v>
      </c>
      <c r="M373" s="40">
        <v>44348</v>
      </c>
      <c r="N37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44356</v>
      </c>
      <c r="O373" s="154" t="str">
        <f ca="1">IF(T_données_générales[[#This Row],[Date limite de prochaine visite]]&lt;TODAY(),"OUI","NON")</f>
        <v>NON</v>
      </c>
      <c r="P373" s="154" t="str">
        <f ca="1">IF(AND(T_données_générales[[#This Row],[Date limite de prochaine visite]]&gt;=TODAY(),T_données_générales[[#This Row],[Date limite de prochaine visite]]&lt;TODAY()+15),"OUI","NON")</f>
        <v>NON</v>
      </c>
      <c r="Q373" s="154" t="str">
        <f ca="1">IF(T_données_générales[[#This Row],[Date limite de prochaine visite]]&gt;TODAY()+15,"OUI","NON")</f>
        <v>NON</v>
      </c>
    </row>
    <row r="374" spans="1:17" ht="12.75" x14ac:dyDescent="0.35">
      <c r="A374" s="35">
        <v>1523</v>
      </c>
      <c r="B374" s="36" t="s">
        <v>203</v>
      </c>
      <c r="C374" s="36" t="s">
        <v>668</v>
      </c>
      <c r="D374" s="35" t="s">
        <v>27</v>
      </c>
      <c r="E374" s="37">
        <v>36717</v>
      </c>
      <c r="F374" s="38" t="s">
        <v>957</v>
      </c>
      <c r="G374" s="35" t="s">
        <v>924</v>
      </c>
      <c r="H374" s="35" t="s">
        <v>929</v>
      </c>
      <c r="I374" s="35">
        <v>3</v>
      </c>
      <c r="J374" s="37">
        <v>44033</v>
      </c>
      <c r="L374" s="39"/>
      <c r="M374" s="40"/>
      <c r="N37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45128</v>
      </c>
      <c r="O374" s="154" t="str">
        <f ca="1">IF(T_données_générales[[#This Row],[Date limite de prochaine visite]]&lt;TODAY(),"OUI","NON")</f>
        <v>NON</v>
      </c>
      <c r="P374" s="154" t="str">
        <f ca="1">IF(AND(T_données_générales[[#This Row],[Date limite de prochaine visite]]&gt;=TODAY(),T_données_générales[[#This Row],[Date limite de prochaine visite]]&lt;TODAY()+15),"OUI","NON")</f>
        <v>NON</v>
      </c>
      <c r="Q374" s="154" t="str">
        <f ca="1">IF(T_données_générales[[#This Row],[Date limite de prochaine visite]]&gt;TODAY()+15,"OUI","NON")</f>
        <v>OUI</v>
      </c>
    </row>
    <row r="375" spans="1:17" ht="12.75" x14ac:dyDescent="0.35">
      <c r="A375" s="35">
        <v>1371</v>
      </c>
      <c r="B375" s="36" t="s">
        <v>450</v>
      </c>
      <c r="C375" s="36" t="s">
        <v>873</v>
      </c>
      <c r="D375" s="35" t="s">
        <v>28</v>
      </c>
      <c r="E375" s="37">
        <v>32405</v>
      </c>
      <c r="F375" s="38" t="s">
        <v>948</v>
      </c>
      <c r="G375" s="35" t="s">
        <v>927</v>
      </c>
      <c r="H375" s="35" t="s">
        <v>928</v>
      </c>
      <c r="I375" s="35">
        <v>4</v>
      </c>
      <c r="J375" s="37">
        <v>44200</v>
      </c>
      <c r="L375" s="39"/>
      <c r="M375" s="40"/>
      <c r="N37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45661</v>
      </c>
      <c r="O375" s="154" t="str">
        <f ca="1">IF(T_données_générales[[#This Row],[Date limite de prochaine visite]]&lt;TODAY(),"OUI","NON")</f>
        <v>NON</v>
      </c>
      <c r="P375" s="154" t="str">
        <f ca="1">IF(AND(T_données_générales[[#This Row],[Date limite de prochaine visite]]&gt;=TODAY(),T_données_générales[[#This Row],[Date limite de prochaine visite]]&lt;TODAY()+15),"OUI","NON")</f>
        <v>NON</v>
      </c>
      <c r="Q375" s="154" t="str">
        <f ca="1">IF(T_données_générales[[#This Row],[Date limite de prochaine visite]]&gt;TODAY()+15,"OUI","NON")</f>
        <v>OUI</v>
      </c>
    </row>
    <row r="376" spans="1:17" ht="12.75" x14ac:dyDescent="0.35">
      <c r="A376" s="35">
        <v>1798</v>
      </c>
      <c r="B376" s="36" t="s">
        <v>70</v>
      </c>
      <c r="C376" s="36" t="s">
        <v>38</v>
      </c>
      <c r="D376" s="35" t="s">
        <v>27</v>
      </c>
      <c r="E376" s="37">
        <v>44211</v>
      </c>
      <c r="F376" s="38" t="s">
        <v>950</v>
      </c>
      <c r="G376" s="35" t="s">
        <v>923</v>
      </c>
      <c r="H376" s="35" t="s">
        <v>931</v>
      </c>
      <c r="I376" s="35">
        <v>5</v>
      </c>
      <c r="J376" s="37">
        <v>44235</v>
      </c>
      <c r="L376" s="39"/>
      <c r="M376" s="40"/>
      <c r="N37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46061</v>
      </c>
      <c r="O376" s="154" t="str">
        <f ca="1">IF(T_données_générales[[#This Row],[Date limite de prochaine visite]]&lt;TODAY(),"OUI","NON")</f>
        <v>NON</v>
      </c>
      <c r="P376" s="154" t="str">
        <f ca="1">IF(AND(T_données_générales[[#This Row],[Date limite de prochaine visite]]&gt;=TODAY(),T_données_générales[[#This Row],[Date limite de prochaine visite]]&lt;TODAY()+15),"OUI","NON")</f>
        <v>NON</v>
      </c>
      <c r="Q376" s="154" t="str">
        <f ca="1">IF(T_données_générales[[#This Row],[Date limite de prochaine visite]]&gt;TODAY()+15,"OUI","NON")</f>
        <v>OUI</v>
      </c>
    </row>
    <row r="377" spans="1:17" ht="12.75" x14ac:dyDescent="0.35">
      <c r="A377" s="35">
        <v>1639</v>
      </c>
      <c r="B377" s="36" t="s">
        <v>389</v>
      </c>
      <c r="C377" s="36" t="s">
        <v>833</v>
      </c>
      <c r="D377" s="35" t="s">
        <v>27</v>
      </c>
      <c r="E377" s="37">
        <v>39727</v>
      </c>
      <c r="F377" s="38" t="s">
        <v>957</v>
      </c>
      <c r="G377" s="35" t="s">
        <v>927</v>
      </c>
      <c r="H377" s="35" t="s">
        <v>931</v>
      </c>
      <c r="I377" s="35">
        <v>5</v>
      </c>
      <c r="J377" s="37">
        <v>44075</v>
      </c>
      <c r="L377" s="39"/>
      <c r="M377" s="40"/>
      <c r="N37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45901</v>
      </c>
      <c r="O377" s="154" t="str">
        <f ca="1">IF(T_données_générales[[#This Row],[Date limite de prochaine visite]]&lt;TODAY(),"OUI","NON")</f>
        <v>NON</v>
      </c>
      <c r="P377" s="154" t="str">
        <f ca="1">IF(AND(T_données_générales[[#This Row],[Date limite de prochaine visite]]&gt;=TODAY(),T_données_générales[[#This Row],[Date limite de prochaine visite]]&lt;TODAY()+15),"OUI","NON")</f>
        <v>NON</v>
      </c>
      <c r="Q377" s="154" t="str">
        <f ca="1">IF(T_données_générales[[#This Row],[Date limite de prochaine visite]]&gt;TODAY()+15,"OUI","NON")</f>
        <v>OUI</v>
      </c>
    </row>
    <row r="378" spans="1:17" ht="12.75" x14ac:dyDescent="0.35">
      <c r="A378" s="35">
        <v>1352</v>
      </c>
      <c r="B378" s="36" t="s">
        <v>507</v>
      </c>
      <c r="C378" s="36" t="s">
        <v>915</v>
      </c>
      <c r="D378" s="35" t="s">
        <v>28</v>
      </c>
      <c r="E378" s="37">
        <v>32245</v>
      </c>
      <c r="F378" s="38" t="s">
        <v>955</v>
      </c>
      <c r="G378" s="35" t="s">
        <v>922</v>
      </c>
      <c r="H378" s="35" t="s">
        <v>931</v>
      </c>
      <c r="I378" s="35">
        <v>5</v>
      </c>
      <c r="J378" s="37">
        <v>43865</v>
      </c>
      <c r="L378" s="39"/>
      <c r="M378" s="40"/>
      <c r="N37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45692</v>
      </c>
      <c r="O378" s="154" t="str">
        <f ca="1">IF(T_données_générales[[#This Row],[Date limite de prochaine visite]]&lt;TODAY(),"OUI","NON")</f>
        <v>NON</v>
      </c>
      <c r="P378" s="154" t="str">
        <f ca="1">IF(AND(T_données_générales[[#This Row],[Date limite de prochaine visite]]&gt;=TODAY(),T_données_générales[[#This Row],[Date limite de prochaine visite]]&lt;TODAY()+15),"OUI","NON")</f>
        <v>NON</v>
      </c>
      <c r="Q378" s="154" t="str">
        <f ca="1">IF(T_données_générales[[#This Row],[Date limite de prochaine visite]]&gt;TODAY()+15,"OUI","NON")</f>
        <v>OUI</v>
      </c>
    </row>
    <row r="379" spans="1:17" ht="12.75" x14ac:dyDescent="0.35">
      <c r="A379" s="35">
        <v>1558</v>
      </c>
      <c r="B379" s="36" t="s">
        <v>409</v>
      </c>
      <c r="C379" s="36" t="s">
        <v>846</v>
      </c>
      <c r="D379" s="35" t="s">
        <v>27</v>
      </c>
      <c r="E379" s="37">
        <v>37627</v>
      </c>
      <c r="F379" s="38" t="s">
        <v>954</v>
      </c>
      <c r="G379" s="35" t="s">
        <v>927</v>
      </c>
      <c r="H379" s="35" t="s">
        <v>929</v>
      </c>
      <c r="I379" s="35">
        <v>3</v>
      </c>
      <c r="J379" s="37">
        <v>43115</v>
      </c>
      <c r="L379" s="39"/>
      <c r="M379" s="40"/>
      <c r="N37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44211</v>
      </c>
      <c r="O379" s="154" t="str">
        <f ca="1">IF(T_données_générales[[#This Row],[Date limite de prochaine visite]]&lt;TODAY(),"OUI","NON")</f>
        <v>OUI</v>
      </c>
      <c r="P379" s="154" t="str">
        <f ca="1">IF(AND(T_données_générales[[#This Row],[Date limite de prochaine visite]]&gt;=TODAY(),T_données_générales[[#This Row],[Date limite de prochaine visite]]&lt;TODAY()+15),"OUI","NON")</f>
        <v>NON</v>
      </c>
      <c r="Q379" s="154" t="str">
        <f ca="1">IF(T_données_générales[[#This Row],[Date limite de prochaine visite]]&gt;TODAY()+15,"OUI","NON")</f>
        <v>NON</v>
      </c>
    </row>
    <row r="380" spans="1:17" ht="12.75" x14ac:dyDescent="0.35">
      <c r="A380" s="35">
        <v>1799</v>
      </c>
      <c r="B380" s="36" t="s">
        <v>96</v>
      </c>
      <c r="C380" s="36" t="s">
        <v>562</v>
      </c>
      <c r="D380" s="35" t="s">
        <v>27</v>
      </c>
      <c r="E380" s="37">
        <v>44211</v>
      </c>
      <c r="F380" s="38" t="s">
        <v>949</v>
      </c>
      <c r="G380" s="35" t="s">
        <v>924</v>
      </c>
      <c r="H380" s="35" t="s">
        <v>931</v>
      </c>
      <c r="I380" s="35">
        <v>5</v>
      </c>
      <c r="J380" s="37">
        <v>44235</v>
      </c>
      <c r="L380" s="39"/>
      <c r="M380" s="40"/>
      <c r="N38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46061</v>
      </c>
      <c r="O380" s="154" t="str">
        <f ca="1">IF(T_données_générales[[#This Row],[Date limite de prochaine visite]]&lt;TODAY(),"OUI","NON")</f>
        <v>NON</v>
      </c>
      <c r="P380" s="154" t="str">
        <f ca="1">IF(AND(T_données_générales[[#This Row],[Date limite de prochaine visite]]&gt;=TODAY(),T_données_générales[[#This Row],[Date limite de prochaine visite]]&lt;TODAY()+15),"OUI","NON")</f>
        <v>NON</v>
      </c>
      <c r="Q380" s="154" t="str">
        <f ca="1">IF(T_données_générales[[#This Row],[Date limite de prochaine visite]]&gt;TODAY()+15,"OUI","NON")</f>
        <v>OUI</v>
      </c>
    </row>
    <row r="381" spans="1:17" ht="12.75" x14ac:dyDescent="0.35">
      <c r="A381" s="35">
        <v>1583</v>
      </c>
      <c r="B381" s="36" t="s">
        <v>234</v>
      </c>
      <c r="C381" s="36" t="s">
        <v>699</v>
      </c>
      <c r="D381" s="35" t="s">
        <v>28</v>
      </c>
      <c r="E381" s="37">
        <v>37998</v>
      </c>
      <c r="F381" s="38" t="s">
        <v>954</v>
      </c>
      <c r="G381" s="35" t="s">
        <v>924</v>
      </c>
      <c r="H381" s="35" t="s">
        <v>931</v>
      </c>
      <c r="I381" s="35">
        <v>5</v>
      </c>
      <c r="J381" s="37">
        <v>43521</v>
      </c>
      <c r="L381" s="39"/>
      <c r="M381" s="40"/>
      <c r="N38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45347</v>
      </c>
      <c r="O381" s="154" t="str">
        <f ca="1">IF(T_données_générales[[#This Row],[Date limite de prochaine visite]]&lt;TODAY(),"OUI","NON")</f>
        <v>NON</v>
      </c>
      <c r="P381" s="154" t="str">
        <f ca="1">IF(AND(T_données_générales[[#This Row],[Date limite de prochaine visite]]&gt;=TODAY(),T_données_générales[[#This Row],[Date limite de prochaine visite]]&lt;TODAY()+15),"OUI","NON")</f>
        <v>NON</v>
      </c>
      <c r="Q381" s="154" t="str">
        <f ca="1">IF(T_données_générales[[#This Row],[Date limite de prochaine visite]]&gt;TODAY()+15,"OUI","NON")</f>
        <v>OUI</v>
      </c>
    </row>
    <row r="382" spans="1:17" ht="12.75" x14ac:dyDescent="0.35">
      <c r="A382" s="35">
        <v>1413</v>
      </c>
      <c r="B382" s="36" t="s">
        <v>75</v>
      </c>
      <c r="C382" s="36" t="s">
        <v>541</v>
      </c>
      <c r="D382" s="35" t="s">
        <v>27</v>
      </c>
      <c r="E382" s="37">
        <v>33077</v>
      </c>
      <c r="F382" s="38" t="s">
        <v>953</v>
      </c>
      <c r="G382" s="35" t="s">
        <v>922</v>
      </c>
      <c r="H382" s="35" t="s">
        <v>931</v>
      </c>
      <c r="I382" s="35">
        <v>5</v>
      </c>
      <c r="J382" s="40">
        <v>44075</v>
      </c>
      <c r="K382" s="40"/>
      <c r="L382" s="39"/>
      <c r="M382" s="40"/>
      <c r="N38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45901</v>
      </c>
      <c r="O382" s="154" t="str">
        <f ca="1">IF(T_données_générales[[#This Row],[Date limite de prochaine visite]]&lt;TODAY(),"OUI","NON")</f>
        <v>NON</v>
      </c>
      <c r="P382" s="154" t="str">
        <f ca="1">IF(AND(T_données_générales[[#This Row],[Date limite de prochaine visite]]&gt;=TODAY(),T_données_générales[[#This Row],[Date limite de prochaine visite]]&lt;TODAY()+15),"OUI","NON")</f>
        <v>NON</v>
      </c>
      <c r="Q382" s="154" t="str">
        <f ca="1">IF(T_données_générales[[#This Row],[Date limite de prochaine visite]]&gt;TODAY()+15,"OUI","NON")</f>
        <v>OUI</v>
      </c>
    </row>
    <row r="383" spans="1:17" ht="12.75" x14ac:dyDescent="0.35">
      <c r="A383" s="35">
        <v>1401</v>
      </c>
      <c r="B383" s="36" t="s">
        <v>126</v>
      </c>
      <c r="C383" s="36" t="s">
        <v>593</v>
      </c>
      <c r="D383" s="35" t="s">
        <v>28</v>
      </c>
      <c r="E383" s="37">
        <v>32881</v>
      </c>
      <c r="F383" s="38" t="s">
        <v>955</v>
      </c>
      <c r="G383" s="35" t="s">
        <v>927</v>
      </c>
      <c r="H383" s="35" t="s">
        <v>929</v>
      </c>
      <c r="I383" s="35">
        <v>3</v>
      </c>
      <c r="J383" s="37">
        <v>43836</v>
      </c>
      <c r="L383" s="39"/>
      <c r="M383" s="40"/>
      <c r="N38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44932</v>
      </c>
      <c r="O383" s="154" t="str">
        <f ca="1">IF(T_données_générales[[#This Row],[Date limite de prochaine visite]]&lt;TODAY(),"OUI","NON")</f>
        <v>NON</v>
      </c>
      <c r="P383" s="154" t="str">
        <f ca="1">IF(AND(T_données_générales[[#This Row],[Date limite de prochaine visite]]&gt;=TODAY(),T_données_générales[[#This Row],[Date limite de prochaine visite]]&lt;TODAY()+15),"OUI","NON")</f>
        <v>NON</v>
      </c>
      <c r="Q383" s="154" t="str">
        <f ca="1">IF(T_données_générales[[#This Row],[Date limite de prochaine visite]]&gt;TODAY()+15,"OUI","NON")</f>
        <v>OUI</v>
      </c>
    </row>
    <row r="384" spans="1:17" ht="12.75" x14ac:dyDescent="0.35">
      <c r="A384" s="35">
        <v>1737</v>
      </c>
      <c r="B384" s="36" t="s">
        <v>498</v>
      </c>
      <c r="C384" s="36" t="s">
        <v>910</v>
      </c>
      <c r="D384" s="35" t="s">
        <v>27</v>
      </c>
      <c r="E384" s="37">
        <v>43619</v>
      </c>
      <c r="F384" s="38" t="s">
        <v>956</v>
      </c>
      <c r="G384" s="35" t="s">
        <v>927</v>
      </c>
      <c r="H384" s="35" t="s">
        <v>928</v>
      </c>
      <c r="I384" s="35">
        <v>4</v>
      </c>
      <c r="J384" s="37">
        <v>43612</v>
      </c>
      <c r="L384" s="39"/>
      <c r="M384" s="40"/>
      <c r="N38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45073</v>
      </c>
      <c r="O384" s="154" t="str">
        <f ca="1">IF(T_données_générales[[#This Row],[Date limite de prochaine visite]]&lt;TODAY(),"OUI","NON")</f>
        <v>NON</v>
      </c>
      <c r="P384" s="154" t="str">
        <f ca="1">IF(AND(T_données_générales[[#This Row],[Date limite de prochaine visite]]&gt;=TODAY(),T_données_générales[[#This Row],[Date limite de prochaine visite]]&lt;TODAY()+15),"OUI","NON")</f>
        <v>NON</v>
      </c>
      <c r="Q384" s="154" t="str">
        <f ca="1">IF(T_données_générales[[#This Row],[Date limite de prochaine visite]]&gt;TODAY()+15,"OUI","NON")</f>
        <v>OUI</v>
      </c>
    </row>
    <row r="385" spans="1:17" ht="12.75" x14ac:dyDescent="0.35">
      <c r="A385" s="35">
        <v>1746</v>
      </c>
      <c r="B385" s="36" t="s">
        <v>432</v>
      </c>
      <c r="C385" s="36" t="s">
        <v>861</v>
      </c>
      <c r="D385" s="35" t="s">
        <v>28</v>
      </c>
      <c r="E385" s="37">
        <v>43710</v>
      </c>
      <c r="F385" s="38" t="s">
        <v>948</v>
      </c>
      <c r="G385" s="35" t="s">
        <v>927</v>
      </c>
      <c r="H385" s="35" t="s">
        <v>929</v>
      </c>
      <c r="I385" s="35">
        <v>3</v>
      </c>
      <c r="J385" s="37">
        <v>43648</v>
      </c>
      <c r="L385" s="39"/>
      <c r="M385" s="40"/>
      <c r="N38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44744</v>
      </c>
      <c r="O385" s="154" t="str">
        <f ca="1">IF(T_données_générales[[#This Row],[Date limite de prochaine visite]]&lt;TODAY(),"OUI","NON")</f>
        <v>NON</v>
      </c>
      <c r="P385" s="154" t="str">
        <f ca="1">IF(AND(T_données_générales[[#This Row],[Date limite de prochaine visite]]&gt;=TODAY(),T_données_générales[[#This Row],[Date limite de prochaine visite]]&lt;TODAY()+15),"OUI","NON")</f>
        <v>NON</v>
      </c>
      <c r="Q385" s="154" t="str">
        <f ca="1">IF(T_données_générales[[#This Row],[Date limite de prochaine visite]]&gt;TODAY()+15,"OUI","NON")</f>
        <v>OUI</v>
      </c>
    </row>
    <row r="386" spans="1:17" ht="12.75" x14ac:dyDescent="0.35">
      <c r="A386" s="35">
        <v>1743</v>
      </c>
      <c r="B386" s="36" t="s">
        <v>40</v>
      </c>
      <c r="C386" s="36" t="s">
        <v>592</v>
      </c>
      <c r="D386" s="35" t="s">
        <v>27</v>
      </c>
      <c r="E386" s="37">
        <v>43619</v>
      </c>
      <c r="F386" s="38" t="s">
        <v>949</v>
      </c>
      <c r="G386" s="35" t="s">
        <v>924</v>
      </c>
      <c r="H386" s="35" t="s">
        <v>931</v>
      </c>
      <c r="I386" s="35">
        <v>5</v>
      </c>
      <c r="J386" s="37">
        <v>43654</v>
      </c>
      <c r="L386" s="39"/>
      <c r="M386" s="40"/>
      <c r="N38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45481</v>
      </c>
      <c r="O386" s="154" t="str">
        <f ca="1">IF(T_données_générales[[#This Row],[Date limite de prochaine visite]]&lt;TODAY(),"OUI","NON")</f>
        <v>NON</v>
      </c>
      <c r="P386" s="154" t="str">
        <f ca="1">IF(AND(T_données_générales[[#This Row],[Date limite de prochaine visite]]&gt;=TODAY(),T_données_générales[[#This Row],[Date limite de prochaine visite]]&lt;TODAY()+15),"OUI","NON")</f>
        <v>NON</v>
      </c>
      <c r="Q386" s="154" t="str">
        <f ca="1">IF(T_données_générales[[#This Row],[Date limite de prochaine visite]]&gt;TODAY()+15,"OUI","NON")</f>
        <v>OUI</v>
      </c>
    </row>
    <row r="387" spans="1:17" ht="12.75" x14ac:dyDescent="0.35">
      <c r="A387" s="35">
        <v>1571</v>
      </c>
      <c r="B387" s="36" t="s">
        <v>160</v>
      </c>
      <c r="C387" s="36" t="s">
        <v>627</v>
      </c>
      <c r="D387" s="35" t="s">
        <v>28</v>
      </c>
      <c r="E387" s="37">
        <v>37865</v>
      </c>
      <c r="F387" s="38" t="s">
        <v>953</v>
      </c>
      <c r="G387" s="35" t="s">
        <v>922</v>
      </c>
      <c r="H387" s="35" t="s">
        <v>931</v>
      </c>
      <c r="I387" s="35">
        <v>5</v>
      </c>
      <c r="J387" s="37">
        <v>42808</v>
      </c>
      <c r="L387" s="39"/>
      <c r="M387" s="40"/>
      <c r="N38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44634</v>
      </c>
      <c r="O387" s="154" t="str">
        <f ca="1">IF(T_données_générales[[#This Row],[Date limite de prochaine visite]]&lt;TODAY(),"OUI","NON")</f>
        <v>NON</v>
      </c>
      <c r="P387" s="154" t="str">
        <f ca="1">IF(AND(T_données_générales[[#This Row],[Date limite de prochaine visite]]&gt;=TODAY(),T_données_générales[[#This Row],[Date limite de prochaine visite]]&lt;TODAY()+15),"OUI","NON")</f>
        <v>NON</v>
      </c>
      <c r="Q387" s="154" t="str">
        <f ca="1">IF(T_données_générales[[#This Row],[Date limite de prochaine visite]]&gt;TODAY()+15,"OUI","NON")</f>
        <v>OUI</v>
      </c>
    </row>
    <row r="388" spans="1:17" ht="12.75" x14ac:dyDescent="0.35">
      <c r="A388" s="35">
        <v>1708</v>
      </c>
      <c r="B388" s="36" t="s">
        <v>142</v>
      </c>
      <c r="C388" s="36" t="s">
        <v>609</v>
      </c>
      <c r="D388" s="35" t="s">
        <v>27</v>
      </c>
      <c r="E388" s="37">
        <v>42744</v>
      </c>
      <c r="F388" s="38" t="s">
        <v>947</v>
      </c>
      <c r="G388" s="35" t="s">
        <v>922</v>
      </c>
      <c r="H388" s="35" t="s">
        <v>931</v>
      </c>
      <c r="I388" s="35">
        <v>5</v>
      </c>
      <c r="J388" s="37">
        <v>42772</v>
      </c>
      <c r="L388" s="39"/>
      <c r="M388" s="40"/>
      <c r="N38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388" s="154" t="str">
        <f ca="1">IF(T_données_générales[[#This Row],[Date limite de prochaine visite]]&lt;TODAY(),"OUI","NON")</f>
        <v>NON</v>
      </c>
      <c r="P388" s="154" t="str">
        <f ca="1">IF(AND(T_données_générales[[#This Row],[Date limite de prochaine visite]]&gt;=TODAY(),T_données_générales[[#This Row],[Date limite de prochaine visite]]&lt;TODAY()+15),"OUI","NON")</f>
        <v>NON</v>
      </c>
      <c r="Q388" s="154" t="str">
        <f ca="1">IF(T_données_générales[[#This Row],[Date limite de prochaine visite]]&gt;TODAY()+15,"OUI","NON")</f>
        <v>OUI</v>
      </c>
    </row>
    <row r="389" spans="1:17" ht="12.75" x14ac:dyDescent="0.35">
      <c r="A389" s="35">
        <v>1664</v>
      </c>
      <c r="B389" s="36" t="s">
        <v>295</v>
      </c>
      <c r="C389" s="36" t="s">
        <v>756</v>
      </c>
      <c r="D389" s="35" t="s">
        <v>28</v>
      </c>
      <c r="E389" s="37">
        <v>40864</v>
      </c>
      <c r="F389" s="38" t="s">
        <v>957</v>
      </c>
      <c r="G389" s="35" t="s">
        <v>922</v>
      </c>
      <c r="H389" s="35" t="s">
        <v>931</v>
      </c>
      <c r="I389" s="35">
        <v>5</v>
      </c>
      <c r="J389" s="37">
        <v>42710</v>
      </c>
      <c r="L389" s="39"/>
      <c r="M389" s="40"/>
      <c r="N38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44536</v>
      </c>
      <c r="O389" s="154" t="str">
        <f ca="1">IF(T_données_générales[[#This Row],[Date limite de prochaine visite]]&lt;TODAY(),"OUI","NON")</f>
        <v>NON</v>
      </c>
      <c r="P389" s="154" t="str">
        <f ca="1">IF(AND(T_données_générales[[#This Row],[Date limite de prochaine visite]]&gt;=TODAY(),T_données_générales[[#This Row],[Date limite de prochaine visite]]&lt;TODAY()+15),"OUI","NON")</f>
        <v>NON</v>
      </c>
      <c r="Q389" s="154" t="str">
        <f ca="1">IF(T_données_générales[[#This Row],[Date limite de prochaine visite]]&gt;TODAY()+15,"OUI","NON")</f>
        <v>OUI</v>
      </c>
    </row>
    <row r="390" spans="1:17" ht="12.75" x14ac:dyDescent="0.35">
      <c r="A390" s="35">
        <v>1804</v>
      </c>
      <c r="B390" s="36" t="s">
        <v>215</v>
      </c>
      <c r="C390" s="36" t="s">
        <v>681</v>
      </c>
      <c r="D390" s="35" t="s">
        <v>27</v>
      </c>
      <c r="E390" s="37">
        <v>44291</v>
      </c>
      <c r="F390" s="38" t="s">
        <v>951</v>
      </c>
      <c r="G390" s="35" t="s">
        <v>927</v>
      </c>
      <c r="H390" s="35" t="s">
        <v>931</v>
      </c>
      <c r="I390" s="35">
        <v>5</v>
      </c>
      <c r="J390" s="40">
        <v>44320</v>
      </c>
      <c r="L390" s="39"/>
      <c r="M390" s="40"/>
      <c r="N39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46146</v>
      </c>
      <c r="O390" s="154" t="str">
        <f ca="1">IF(T_données_générales[[#This Row],[Date limite de prochaine visite]]&lt;TODAY(),"OUI","NON")</f>
        <v>NON</v>
      </c>
      <c r="P390" s="154" t="str">
        <f ca="1">IF(AND(T_données_générales[[#This Row],[Date limite de prochaine visite]]&gt;=TODAY(),T_données_générales[[#This Row],[Date limite de prochaine visite]]&lt;TODAY()+15),"OUI","NON")</f>
        <v>NON</v>
      </c>
      <c r="Q390" s="154" t="str">
        <f ca="1">IF(T_données_générales[[#This Row],[Date limite de prochaine visite]]&gt;TODAY()+15,"OUI","NON")</f>
        <v>OUI</v>
      </c>
    </row>
    <row r="391" spans="1:17" ht="12.75" x14ac:dyDescent="0.35">
      <c r="A391" s="35">
        <v>1621</v>
      </c>
      <c r="B391" s="36" t="s">
        <v>526</v>
      </c>
      <c r="C391" s="36" t="s">
        <v>13</v>
      </c>
      <c r="D391" s="35" t="s">
        <v>27</v>
      </c>
      <c r="E391" s="37">
        <v>39090</v>
      </c>
      <c r="F391" s="38" t="s">
        <v>947</v>
      </c>
      <c r="G391" s="35" t="s">
        <v>922</v>
      </c>
      <c r="H391" s="35" t="s">
        <v>931</v>
      </c>
      <c r="I391" s="35">
        <v>5</v>
      </c>
      <c r="J391" s="37">
        <v>42767</v>
      </c>
      <c r="L391" s="39"/>
      <c r="M391" s="40"/>
      <c r="N39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44593</v>
      </c>
      <c r="O391" s="154" t="str">
        <f ca="1">IF(T_données_générales[[#This Row],[Date limite de prochaine visite]]&lt;TODAY(),"OUI","NON")</f>
        <v>NON</v>
      </c>
      <c r="P391" s="154" t="str">
        <f ca="1">IF(AND(T_données_générales[[#This Row],[Date limite de prochaine visite]]&gt;=TODAY(),T_données_générales[[#This Row],[Date limite de prochaine visite]]&lt;TODAY()+15),"OUI","NON")</f>
        <v>NON</v>
      </c>
      <c r="Q391" s="154" t="str">
        <f ca="1">IF(T_données_générales[[#This Row],[Date limite de prochaine visite]]&gt;TODAY()+15,"OUI","NON")</f>
        <v>OUI</v>
      </c>
    </row>
    <row r="392" spans="1:17" ht="12.75" x14ac:dyDescent="0.35">
      <c r="A392" s="35">
        <v>1403</v>
      </c>
      <c r="B392" s="36" t="s">
        <v>425</v>
      </c>
      <c r="C392" s="36" t="s">
        <v>856</v>
      </c>
      <c r="D392" s="35" t="s">
        <v>27</v>
      </c>
      <c r="E392" s="37">
        <v>32881</v>
      </c>
      <c r="F392" s="38" t="s">
        <v>948</v>
      </c>
      <c r="G392" s="35" t="s">
        <v>924</v>
      </c>
      <c r="H392" s="35" t="s">
        <v>931</v>
      </c>
      <c r="I392" s="35">
        <v>5</v>
      </c>
      <c r="J392" s="37">
        <v>43809</v>
      </c>
      <c r="L392" s="39"/>
      <c r="M392" s="40"/>
      <c r="N39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45636</v>
      </c>
      <c r="O392" s="154" t="str">
        <f ca="1">IF(T_données_générales[[#This Row],[Date limite de prochaine visite]]&lt;TODAY(),"OUI","NON")</f>
        <v>NON</v>
      </c>
      <c r="P392" s="154" t="str">
        <f ca="1">IF(AND(T_données_générales[[#This Row],[Date limite de prochaine visite]]&gt;=TODAY(),T_données_générales[[#This Row],[Date limite de prochaine visite]]&lt;TODAY()+15),"OUI","NON")</f>
        <v>NON</v>
      </c>
      <c r="Q392" s="154" t="str">
        <f ca="1">IF(T_données_générales[[#This Row],[Date limite de prochaine visite]]&gt;TODAY()+15,"OUI","NON")</f>
        <v>OUI</v>
      </c>
    </row>
    <row r="393" spans="1:17" ht="12.75" x14ac:dyDescent="0.35">
      <c r="A393" s="35">
        <v>1751</v>
      </c>
      <c r="B393" s="36" t="s">
        <v>362</v>
      </c>
      <c r="C393" s="36" t="s">
        <v>34</v>
      </c>
      <c r="D393" s="35" t="s">
        <v>27</v>
      </c>
      <c r="E393" s="37">
        <v>43710</v>
      </c>
      <c r="F393" s="38" t="s">
        <v>954</v>
      </c>
      <c r="G393" s="35" t="s">
        <v>927</v>
      </c>
      <c r="H393" s="35" t="s">
        <v>929</v>
      </c>
      <c r="I393" s="35">
        <v>3</v>
      </c>
      <c r="J393" s="37">
        <v>43648</v>
      </c>
      <c r="L393" s="39"/>
      <c r="M393" s="40"/>
      <c r="N39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44744</v>
      </c>
      <c r="O393" s="154" t="str">
        <f ca="1">IF(T_données_générales[[#This Row],[Date limite de prochaine visite]]&lt;TODAY(),"OUI","NON")</f>
        <v>NON</v>
      </c>
      <c r="P393" s="154" t="str">
        <f ca="1">IF(AND(T_données_générales[[#This Row],[Date limite de prochaine visite]]&gt;=TODAY(),T_données_générales[[#This Row],[Date limite de prochaine visite]]&lt;TODAY()+15),"OUI","NON")</f>
        <v>NON</v>
      </c>
      <c r="Q393" s="154" t="str">
        <f ca="1">IF(T_données_générales[[#This Row],[Date limite de prochaine visite]]&gt;TODAY()+15,"OUI","NON")</f>
        <v>OUI</v>
      </c>
    </row>
    <row r="394" spans="1:17" ht="12.75" x14ac:dyDescent="0.35">
      <c r="A394" s="35">
        <v>1323</v>
      </c>
      <c r="B394" s="36" t="s">
        <v>244</v>
      </c>
      <c r="C394" s="36" t="s">
        <v>708</v>
      </c>
      <c r="D394" s="35" t="s">
        <v>28</v>
      </c>
      <c r="E394" s="37">
        <v>29986</v>
      </c>
      <c r="F394" s="38" t="s">
        <v>955</v>
      </c>
      <c r="G394" s="35" t="s">
        <v>927</v>
      </c>
      <c r="H394" s="35" t="s">
        <v>929</v>
      </c>
      <c r="I394" s="35">
        <v>3</v>
      </c>
      <c r="J394" s="37">
        <v>43381</v>
      </c>
      <c r="L394" s="39"/>
      <c r="M394" s="40"/>
      <c r="N39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44477</v>
      </c>
      <c r="O394" s="154" t="str">
        <f ca="1">IF(T_données_générales[[#This Row],[Date limite de prochaine visite]]&lt;TODAY(),"OUI","NON")</f>
        <v>NON</v>
      </c>
      <c r="P394" s="154" t="str">
        <f ca="1">IF(AND(T_données_générales[[#This Row],[Date limite de prochaine visite]]&gt;=TODAY(),T_données_générales[[#This Row],[Date limite de prochaine visite]]&lt;TODAY()+15),"OUI","NON")</f>
        <v>NON</v>
      </c>
      <c r="Q394" s="154" t="str">
        <f ca="1">IF(T_données_générales[[#This Row],[Date limite de prochaine visite]]&gt;TODAY()+15,"OUI","NON")</f>
        <v>OUI</v>
      </c>
    </row>
    <row r="395" spans="1:17" ht="12.75" x14ac:dyDescent="0.35">
      <c r="A395" s="35">
        <v>1591</v>
      </c>
      <c r="B395" s="36" t="s">
        <v>377</v>
      </c>
      <c r="C395" s="36" t="s">
        <v>822</v>
      </c>
      <c r="D395" s="35" t="s">
        <v>27</v>
      </c>
      <c r="E395" s="37">
        <v>37998</v>
      </c>
      <c r="F395" s="38" t="s">
        <v>950</v>
      </c>
      <c r="G395" s="35" t="s">
        <v>927</v>
      </c>
      <c r="H395" s="35" t="s">
        <v>929</v>
      </c>
      <c r="I395" s="35">
        <v>3</v>
      </c>
      <c r="J395" s="37">
        <v>44092</v>
      </c>
      <c r="L395" s="39"/>
      <c r="M395" s="40"/>
      <c r="N39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45187</v>
      </c>
      <c r="O395" s="154" t="str">
        <f ca="1">IF(T_données_générales[[#This Row],[Date limite de prochaine visite]]&lt;TODAY(),"OUI","NON")</f>
        <v>NON</v>
      </c>
      <c r="P395" s="154" t="str">
        <f ca="1">IF(AND(T_données_générales[[#This Row],[Date limite de prochaine visite]]&gt;=TODAY(),T_données_générales[[#This Row],[Date limite de prochaine visite]]&lt;TODAY()+15),"OUI","NON")</f>
        <v>NON</v>
      </c>
      <c r="Q395" s="154" t="str">
        <f ca="1">IF(T_données_générales[[#This Row],[Date limite de prochaine visite]]&gt;TODAY()+15,"OUI","NON")</f>
        <v>OUI</v>
      </c>
    </row>
    <row r="396" spans="1:17" ht="12.75" x14ac:dyDescent="0.35">
      <c r="A396" s="35">
        <v>1693</v>
      </c>
      <c r="B396" s="36" t="s">
        <v>326</v>
      </c>
      <c r="C396" s="36" t="s">
        <v>780</v>
      </c>
      <c r="D396" s="35" t="s">
        <v>27</v>
      </c>
      <c r="E396" s="37">
        <v>41792</v>
      </c>
      <c r="F396" s="38" t="s">
        <v>955</v>
      </c>
      <c r="G396" s="35" t="s">
        <v>927</v>
      </c>
      <c r="H396" s="35" t="s">
        <v>928</v>
      </c>
      <c r="I396" s="35">
        <v>2</v>
      </c>
      <c r="J396" s="37">
        <v>43449</v>
      </c>
      <c r="L396" s="39"/>
      <c r="M396" s="40"/>
      <c r="N39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44180</v>
      </c>
      <c r="O396" s="154" t="str">
        <f ca="1">IF(T_données_générales[[#This Row],[Date limite de prochaine visite]]&lt;TODAY(),"OUI","NON")</f>
        <v>OUI</v>
      </c>
      <c r="P396" s="154" t="str">
        <f ca="1">IF(AND(T_données_générales[[#This Row],[Date limite de prochaine visite]]&gt;=TODAY(),T_données_générales[[#This Row],[Date limite de prochaine visite]]&lt;TODAY()+15),"OUI","NON")</f>
        <v>NON</v>
      </c>
      <c r="Q396" s="154" t="str">
        <f ca="1">IF(T_données_générales[[#This Row],[Date limite de prochaine visite]]&gt;TODAY()+15,"OUI","NON")</f>
        <v>NON</v>
      </c>
    </row>
    <row r="397" spans="1:17" ht="12.75" x14ac:dyDescent="0.35">
      <c r="A397" s="35">
        <v>1587</v>
      </c>
      <c r="B397" s="36" t="s">
        <v>334</v>
      </c>
      <c r="C397" s="36" t="s">
        <v>788</v>
      </c>
      <c r="D397" s="35" t="s">
        <v>27</v>
      </c>
      <c r="E397" s="37">
        <v>37998</v>
      </c>
      <c r="F397" s="38" t="s">
        <v>957</v>
      </c>
      <c r="G397" s="35" t="s">
        <v>927</v>
      </c>
      <c r="H397" s="35" t="s">
        <v>931</v>
      </c>
      <c r="I397" s="35">
        <v>5</v>
      </c>
      <c r="J397" s="37">
        <v>43591</v>
      </c>
      <c r="L397" s="39"/>
      <c r="M397" s="40"/>
      <c r="N39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45418</v>
      </c>
      <c r="O397" s="154" t="str">
        <f ca="1">IF(T_données_générales[[#This Row],[Date limite de prochaine visite]]&lt;TODAY(),"OUI","NON")</f>
        <v>NON</v>
      </c>
      <c r="P397" s="154" t="str">
        <f ca="1">IF(AND(T_données_générales[[#This Row],[Date limite de prochaine visite]]&gt;=TODAY(),T_données_générales[[#This Row],[Date limite de prochaine visite]]&lt;TODAY()+15),"OUI","NON")</f>
        <v>NON</v>
      </c>
      <c r="Q397" s="154" t="str">
        <f ca="1">IF(T_données_générales[[#This Row],[Date limite de prochaine visite]]&gt;TODAY()+15,"OUI","NON")</f>
        <v>OUI</v>
      </c>
    </row>
    <row r="398" spans="1:17" ht="12.75" x14ac:dyDescent="0.35">
      <c r="A398" s="35">
        <v>1624</v>
      </c>
      <c r="B398" s="36" t="s">
        <v>360</v>
      </c>
      <c r="C398" s="36" t="s">
        <v>808</v>
      </c>
      <c r="D398" s="35" t="s">
        <v>27</v>
      </c>
      <c r="E398" s="37">
        <v>39393</v>
      </c>
      <c r="F398" s="38" t="s">
        <v>948</v>
      </c>
      <c r="G398" s="35" t="s">
        <v>922</v>
      </c>
      <c r="H398" s="35" t="s">
        <v>931</v>
      </c>
      <c r="I398" s="35">
        <v>5</v>
      </c>
      <c r="J398" s="37">
        <v>43073</v>
      </c>
      <c r="L398" s="39"/>
      <c r="M398" s="40"/>
      <c r="N39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44899</v>
      </c>
      <c r="O398" s="154" t="str">
        <f ca="1">IF(T_données_générales[[#This Row],[Date limite de prochaine visite]]&lt;TODAY(),"OUI","NON")</f>
        <v>NON</v>
      </c>
      <c r="P398" s="154" t="str">
        <f ca="1">IF(AND(T_données_générales[[#This Row],[Date limite de prochaine visite]]&gt;=TODAY(),T_données_générales[[#This Row],[Date limite de prochaine visite]]&lt;TODAY()+15),"OUI","NON")</f>
        <v>NON</v>
      </c>
      <c r="Q398" s="154" t="str">
        <f ca="1">IF(T_données_générales[[#This Row],[Date limite de prochaine visite]]&gt;TODAY()+15,"OUI","NON")</f>
        <v>OUI</v>
      </c>
    </row>
    <row r="399" spans="1:17" ht="12.75" x14ac:dyDescent="0.35">
      <c r="A399" s="35">
        <v>1511</v>
      </c>
      <c r="B399" s="36" t="s">
        <v>482</v>
      </c>
      <c r="C399" s="36" t="s">
        <v>898</v>
      </c>
      <c r="D399" s="35" t="s">
        <v>27</v>
      </c>
      <c r="E399" s="37">
        <v>36530</v>
      </c>
      <c r="F399" s="38" t="s">
        <v>949</v>
      </c>
      <c r="G399" s="35" t="s">
        <v>924</v>
      </c>
      <c r="H399" s="35" t="s">
        <v>931</v>
      </c>
      <c r="I399" s="35">
        <v>5</v>
      </c>
      <c r="J399" s="37">
        <v>43864</v>
      </c>
      <c r="L399" s="39"/>
      <c r="M399" s="40"/>
      <c r="N39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399" s="154" t="str">
        <f ca="1">IF(T_données_générales[[#This Row],[Date limite de prochaine visite]]&lt;TODAY(),"OUI","NON")</f>
        <v>NON</v>
      </c>
      <c r="P399" s="154" t="str">
        <f ca="1">IF(AND(T_données_générales[[#This Row],[Date limite de prochaine visite]]&gt;=TODAY(),T_données_générales[[#This Row],[Date limite de prochaine visite]]&lt;TODAY()+15),"OUI","NON")</f>
        <v>NON</v>
      </c>
      <c r="Q399" s="154" t="str">
        <f ca="1">IF(T_données_générales[[#This Row],[Date limite de prochaine visite]]&gt;TODAY()+15,"OUI","NON")</f>
        <v>OUI</v>
      </c>
    </row>
    <row r="400" spans="1:17" ht="12.75" x14ac:dyDescent="0.35">
      <c r="A400" s="35">
        <v>1522</v>
      </c>
      <c r="B400" s="36" t="s">
        <v>201</v>
      </c>
      <c r="C400" s="36" t="s">
        <v>666</v>
      </c>
      <c r="D400" s="35" t="s">
        <v>28</v>
      </c>
      <c r="E400" s="37">
        <v>36717</v>
      </c>
      <c r="F400" s="38" t="s">
        <v>957</v>
      </c>
      <c r="G400" s="35" t="s">
        <v>924</v>
      </c>
      <c r="H400" s="35" t="s">
        <v>929</v>
      </c>
      <c r="I400" s="35">
        <v>3</v>
      </c>
      <c r="J400" s="37">
        <v>43997</v>
      </c>
      <c r="L400" s="39"/>
      <c r="M400" s="40"/>
      <c r="N40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45092</v>
      </c>
      <c r="O400" s="154" t="str">
        <f ca="1">IF(T_données_générales[[#This Row],[Date limite de prochaine visite]]&lt;TODAY(),"OUI","NON")</f>
        <v>NON</v>
      </c>
      <c r="P400" s="154" t="str">
        <f ca="1">IF(AND(T_données_générales[[#This Row],[Date limite de prochaine visite]]&gt;=TODAY(),T_données_générales[[#This Row],[Date limite de prochaine visite]]&lt;TODAY()+15),"OUI","NON")</f>
        <v>NON</v>
      </c>
      <c r="Q400" s="154" t="str">
        <f ca="1">IF(T_données_générales[[#This Row],[Date limite de prochaine visite]]&gt;TODAY()+15,"OUI","NON")</f>
        <v>OUI</v>
      </c>
    </row>
    <row r="401" spans="1:17" ht="12.75" x14ac:dyDescent="0.35">
      <c r="A401" s="35">
        <v>1521</v>
      </c>
      <c r="B401" s="36" t="s">
        <v>207</v>
      </c>
      <c r="C401" s="36" t="s">
        <v>672</v>
      </c>
      <c r="D401" s="35" t="s">
        <v>27</v>
      </c>
      <c r="E401" s="37">
        <v>36717</v>
      </c>
      <c r="F401" s="38" t="s">
        <v>951</v>
      </c>
      <c r="G401" s="35" t="s">
        <v>924</v>
      </c>
      <c r="H401" s="35" t="s">
        <v>931</v>
      </c>
      <c r="I401" s="35">
        <v>5</v>
      </c>
      <c r="J401" s="37">
        <v>44158</v>
      </c>
      <c r="L401" s="39"/>
      <c r="M401" s="40"/>
      <c r="N40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45984</v>
      </c>
      <c r="O401" s="154" t="str">
        <f ca="1">IF(T_données_générales[[#This Row],[Date limite de prochaine visite]]&lt;TODAY(),"OUI","NON")</f>
        <v>NON</v>
      </c>
      <c r="P401" s="154" t="str">
        <f ca="1">IF(AND(T_données_générales[[#This Row],[Date limite de prochaine visite]]&gt;=TODAY(),T_données_générales[[#This Row],[Date limite de prochaine visite]]&lt;TODAY()+15),"OUI","NON")</f>
        <v>NON</v>
      </c>
      <c r="Q401" s="154" t="str">
        <f ca="1">IF(T_données_générales[[#This Row],[Date limite de prochaine visite]]&gt;TODAY()+15,"OUI","NON")</f>
        <v>OUI</v>
      </c>
    </row>
    <row r="402" spans="1:17" ht="12.75" x14ac:dyDescent="0.35">
      <c r="A402" s="35">
        <v>1510</v>
      </c>
      <c r="B402" s="36" t="s">
        <v>223</v>
      </c>
      <c r="C402" s="36" t="s">
        <v>688</v>
      </c>
      <c r="D402" s="35" t="s">
        <v>28</v>
      </c>
      <c r="E402" s="37">
        <v>36530</v>
      </c>
      <c r="F402" s="38" t="s">
        <v>950</v>
      </c>
      <c r="G402" s="35" t="s">
        <v>923</v>
      </c>
      <c r="H402" s="35" t="s">
        <v>931</v>
      </c>
      <c r="I402" s="35">
        <v>5</v>
      </c>
      <c r="J402" s="37">
        <v>44158</v>
      </c>
      <c r="L402" s="39"/>
      <c r="M402" s="40"/>
      <c r="N40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45984</v>
      </c>
      <c r="O402" s="154" t="str">
        <f ca="1">IF(T_données_générales[[#This Row],[Date limite de prochaine visite]]&lt;TODAY(),"OUI","NON")</f>
        <v>NON</v>
      </c>
      <c r="P402" s="154" t="str">
        <f ca="1">IF(AND(T_données_générales[[#This Row],[Date limite de prochaine visite]]&gt;=TODAY(),T_données_générales[[#This Row],[Date limite de prochaine visite]]&lt;TODAY()+15),"OUI","NON")</f>
        <v>NON</v>
      </c>
      <c r="Q402" s="154" t="str">
        <f ca="1">IF(T_données_générales[[#This Row],[Date limite de prochaine visite]]&gt;TODAY()+15,"OUI","NON")</f>
        <v>OUI</v>
      </c>
    </row>
    <row r="403" spans="1:17" ht="12.75" x14ac:dyDescent="0.35">
      <c r="A403" s="35">
        <v>1417</v>
      </c>
      <c r="B403" s="36" t="s">
        <v>45</v>
      </c>
      <c r="C403" s="36" t="s">
        <v>20</v>
      </c>
      <c r="D403" s="35" t="s">
        <v>27</v>
      </c>
      <c r="E403" s="37">
        <v>33758</v>
      </c>
      <c r="F403" s="38" t="s">
        <v>949</v>
      </c>
      <c r="G403" s="35" t="s">
        <v>924</v>
      </c>
      <c r="H403" s="35" t="s">
        <v>931</v>
      </c>
      <c r="I403" s="35">
        <v>5</v>
      </c>
      <c r="J403" s="40">
        <v>42828</v>
      </c>
      <c r="K403" s="40"/>
      <c r="L403" s="39"/>
      <c r="M403" s="40"/>
      <c r="N40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44654</v>
      </c>
      <c r="O403" s="154" t="str">
        <f ca="1">IF(T_données_générales[[#This Row],[Date limite de prochaine visite]]&lt;TODAY(),"OUI","NON")</f>
        <v>NON</v>
      </c>
      <c r="P403" s="154" t="str">
        <f ca="1">IF(AND(T_données_générales[[#This Row],[Date limite de prochaine visite]]&gt;=TODAY(),T_données_générales[[#This Row],[Date limite de prochaine visite]]&lt;TODAY()+15),"OUI","NON")</f>
        <v>NON</v>
      </c>
      <c r="Q403" s="154" t="str">
        <f ca="1">IF(T_données_générales[[#This Row],[Date limite de prochaine visite]]&gt;TODAY()+15,"OUI","NON")</f>
        <v>OUI</v>
      </c>
    </row>
    <row r="404" spans="1:17" ht="12.75" x14ac:dyDescent="0.35">
      <c r="A404" s="35">
        <v>1548</v>
      </c>
      <c r="B404" s="36" t="s">
        <v>437</v>
      </c>
      <c r="C404" s="36" t="s">
        <v>571</v>
      </c>
      <c r="D404" s="35" t="s">
        <v>27</v>
      </c>
      <c r="E404" s="37">
        <v>37289</v>
      </c>
      <c r="F404" s="38" t="s">
        <v>955</v>
      </c>
      <c r="G404" s="35" t="s">
        <v>922</v>
      </c>
      <c r="H404" s="35" t="s">
        <v>931</v>
      </c>
      <c r="I404" s="35">
        <v>5</v>
      </c>
      <c r="J404" s="37">
        <v>42814</v>
      </c>
      <c r="L404" s="39"/>
      <c r="M404" s="40"/>
      <c r="N40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44640</v>
      </c>
      <c r="O404" s="154" t="str">
        <f ca="1">IF(T_données_générales[[#This Row],[Date limite de prochaine visite]]&lt;TODAY(),"OUI","NON")</f>
        <v>NON</v>
      </c>
      <c r="P404" s="154" t="str">
        <f ca="1">IF(AND(T_données_générales[[#This Row],[Date limite de prochaine visite]]&gt;=TODAY(),T_données_générales[[#This Row],[Date limite de prochaine visite]]&lt;TODAY()+15),"OUI","NON")</f>
        <v>NON</v>
      </c>
      <c r="Q404" s="154" t="str">
        <f ca="1">IF(T_données_générales[[#This Row],[Date limite de prochaine visite]]&gt;TODAY()+15,"OUI","NON")</f>
        <v>OUI</v>
      </c>
    </row>
    <row r="405" spans="1:17" ht="12.75" x14ac:dyDescent="0.35">
      <c r="A405" s="35">
        <v>1443</v>
      </c>
      <c r="B405" s="36" t="s">
        <v>123</v>
      </c>
      <c r="C405" s="36" t="s">
        <v>589</v>
      </c>
      <c r="D405" s="35" t="s">
        <v>27</v>
      </c>
      <c r="E405" s="37">
        <v>34442</v>
      </c>
      <c r="F405" s="38" t="s">
        <v>955</v>
      </c>
      <c r="G405" s="35" t="s">
        <v>927</v>
      </c>
      <c r="H405" s="35" t="s">
        <v>929</v>
      </c>
      <c r="I405" s="35">
        <v>3</v>
      </c>
      <c r="J405" s="37">
        <v>43906</v>
      </c>
      <c r="L405" s="39"/>
      <c r="M405" s="40"/>
      <c r="N40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45001</v>
      </c>
      <c r="O405" s="154" t="str">
        <f ca="1">IF(T_données_générales[[#This Row],[Date limite de prochaine visite]]&lt;TODAY(),"OUI","NON")</f>
        <v>NON</v>
      </c>
      <c r="P405" s="154" t="str">
        <f ca="1">IF(AND(T_données_générales[[#This Row],[Date limite de prochaine visite]]&gt;=TODAY(),T_données_générales[[#This Row],[Date limite de prochaine visite]]&lt;TODAY()+15),"OUI","NON")</f>
        <v>NON</v>
      </c>
      <c r="Q405" s="154" t="str">
        <f ca="1">IF(T_données_générales[[#This Row],[Date limite de prochaine visite]]&gt;TODAY()+15,"OUI","NON")</f>
        <v>OUI</v>
      </c>
    </row>
    <row r="406" spans="1:17" ht="12.75" x14ac:dyDescent="0.35">
      <c r="A406" s="35">
        <v>1424</v>
      </c>
      <c r="B406" s="36" t="s">
        <v>218</v>
      </c>
      <c r="C406" s="36" t="s">
        <v>570</v>
      </c>
      <c r="D406" s="35" t="s">
        <v>28</v>
      </c>
      <c r="E406" s="37">
        <v>34372</v>
      </c>
      <c r="F406" s="38" t="s">
        <v>954</v>
      </c>
      <c r="G406" s="35" t="s">
        <v>922</v>
      </c>
      <c r="H406" s="35" t="s">
        <v>929</v>
      </c>
      <c r="I406" s="35">
        <v>3</v>
      </c>
      <c r="J406" s="37">
        <v>43509</v>
      </c>
      <c r="L406" s="39"/>
      <c r="M406" s="40"/>
      <c r="N40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44605</v>
      </c>
      <c r="O406" s="154" t="str">
        <f ca="1">IF(T_données_générales[[#This Row],[Date limite de prochaine visite]]&lt;TODAY(),"OUI","NON")</f>
        <v>NON</v>
      </c>
      <c r="P406" s="154" t="str">
        <f ca="1">IF(AND(T_données_générales[[#This Row],[Date limite de prochaine visite]]&gt;=TODAY(),T_données_générales[[#This Row],[Date limite de prochaine visite]]&lt;TODAY()+15),"OUI","NON")</f>
        <v>NON</v>
      </c>
      <c r="Q406" s="154" t="str">
        <f ca="1">IF(T_données_générales[[#This Row],[Date limite de prochaine visite]]&gt;TODAY()+15,"OUI","NON")</f>
        <v>OUI</v>
      </c>
    </row>
    <row r="407" spans="1:17" ht="12.75" x14ac:dyDescent="0.35">
      <c r="A407" s="35">
        <v>1657</v>
      </c>
      <c r="B407" s="36" t="s">
        <v>465</v>
      </c>
      <c r="C407" s="36" t="s">
        <v>884</v>
      </c>
      <c r="D407" s="35" t="s">
        <v>28</v>
      </c>
      <c r="E407" s="37">
        <v>40819</v>
      </c>
      <c r="F407" s="38" t="s">
        <v>951</v>
      </c>
      <c r="G407" s="35" t="s">
        <v>924</v>
      </c>
      <c r="H407" s="35" t="s">
        <v>931</v>
      </c>
      <c r="I407" s="35">
        <v>5</v>
      </c>
      <c r="J407" s="37">
        <v>42682</v>
      </c>
      <c r="L407" s="39"/>
      <c r="M407" s="40"/>
      <c r="N40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44508</v>
      </c>
      <c r="O407" s="154" t="str">
        <f ca="1">IF(T_données_générales[[#This Row],[Date limite de prochaine visite]]&lt;TODAY(),"OUI","NON")</f>
        <v>NON</v>
      </c>
      <c r="P407" s="154" t="str">
        <f ca="1">IF(AND(T_données_générales[[#This Row],[Date limite de prochaine visite]]&gt;=TODAY(),T_données_générales[[#This Row],[Date limite de prochaine visite]]&lt;TODAY()+15),"OUI","NON")</f>
        <v>NON</v>
      </c>
      <c r="Q407" s="154" t="str">
        <f ca="1">IF(T_données_générales[[#This Row],[Date limite de prochaine visite]]&gt;TODAY()+15,"OUI","NON")</f>
        <v>OUI</v>
      </c>
    </row>
    <row r="408" spans="1:17" ht="12.75" x14ac:dyDescent="0.35">
      <c r="A408" s="35">
        <v>1642</v>
      </c>
      <c r="B408" s="36" t="s">
        <v>516</v>
      </c>
      <c r="C408" s="36" t="s">
        <v>921</v>
      </c>
      <c r="D408" s="35" t="s">
        <v>27</v>
      </c>
      <c r="E408" s="37">
        <v>39727</v>
      </c>
      <c r="F408" s="38" t="s">
        <v>948</v>
      </c>
      <c r="G408" s="35" t="s">
        <v>927</v>
      </c>
      <c r="H408" s="35" t="s">
        <v>931</v>
      </c>
      <c r="I408" s="35">
        <v>5</v>
      </c>
      <c r="J408" s="37">
        <v>43409</v>
      </c>
      <c r="L408" s="39"/>
      <c r="M408" s="40"/>
      <c r="N40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45235</v>
      </c>
      <c r="O408" s="154" t="str">
        <f ca="1">IF(T_données_générales[[#This Row],[Date limite de prochaine visite]]&lt;TODAY(),"OUI","NON")</f>
        <v>NON</v>
      </c>
      <c r="P408" s="154" t="str">
        <f ca="1">IF(AND(T_données_générales[[#This Row],[Date limite de prochaine visite]]&gt;=TODAY(),T_données_générales[[#This Row],[Date limite de prochaine visite]]&lt;TODAY()+15),"OUI","NON")</f>
        <v>NON</v>
      </c>
      <c r="Q408" s="154" t="str">
        <f ca="1">IF(T_données_générales[[#This Row],[Date limite de prochaine visite]]&gt;TODAY()+15,"OUI","NON")</f>
        <v>OUI</v>
      </c>
    </row>
    <row r="409" spans="1:17" ht="12.75" x14ac:dyDescent="0.35">
      <c r="A409" s="35">
        <v>1326</v>
      </c>
      <c r="B409" s="36" t="s">
        <v>471</v>
      </c>
      <c r="C409" s="36" t="s">
        <v>890</v>
      </c>
      <c r="D409" s="35" t="s">
        <v>27</v>
      </c>
      <c r="E409" s="37">
        <v>29986</v>
      </c>
      <c r="F409" s="38" t="s">
        <v>954</v>
      </c>
      <c r="G409" s="35" t="s">
        <v>922</v>
      </c>
      <c r="H409" s="35" t="s">
        <v>931</v>
      </c>
      <c r="I409" s="35">
        <v>5</v>
      </c>
      <c r="J409" s="37">
        <v>42821</v>
      </c>
      <c r="L409" s="39"/>
      <c r="M409" s="40"/>
      <c r="N40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44647</v>
      </c>
      <c r="O409" s="154" t="str">
        <f ca="1">IF(T_données_générales[[#This Row],[Date limite de prochaine visite]]&lt;TODAY(),"OUI","NON")</f>
        <v>NON</v>
      </c>
      <c r="P409" s="154" t="str">
        <f ca="1">IF(AND(T_données_générales[[#This Row],[Date limite de prochaine visite]]&gt;=TODAY(),T_données_générales[[#This Row],[Date limite de prochaine visite]]&lt;TODAY()+15),"OUI","NON")</f>
        <v>NON</v>
      </c>
      <c r="Q409" s="154" t="str">
        <f ca="1">IF(T_données_générales[[#This Row],[Date limite de prochaine visite]]&gt;TODAY()+15,"OUI","NON")</f>
        <v>OUI</v>
      </c>
    </row>
    <row r="410" spans="1:17" ht="12.75" x14ac:dyDescent="0.35">
      <c r="A410" s="35">
        <v>1339</v>
      </c>
      <c r="B410" s="36" t="s">
        <v>101</v>
      </c>
      <c r="C410" s="36" t="s">
        <v>567</v>
      </c>
      <c r="D410" s="35" t="s">
        <v>27</v>
      </c>
      <c r="E410" s="37">
        <v>31145</v>
      </c>
      <c r="F410" s="38" t="s">
        <v>954</v>
      </c>
      <c r="G410" s="35" t="s">
        <v>922</v>
      </c>
      <c r="H410" s="35" t="s">
        <v>931</v>
      </c>
      <c r="I410" s="35">
        <v>5</v>
      </c>
      <c r="J410" s="37">
        <v>44075</v>
      </c>
      <c r="L410" s="39" t="s">
        <v>935</v>
      </c>
      <c r="M410" s="40">
        <v>44319</v>
      </c>
      <c r="N41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410" s="154" t="str">
        <f ca="1">IF(T_données_générales[[#This Row],[Date limite de prochaine visite]]&lt;TODAY(),"OUI","NON")</f>
        <v>OUI</v>
      </c>
      <c r="P410" s="154" t="str">
        <f ca="1">IF(AND(T_données_générales[[#This Row],[Date limite de prochaine visite]]&gt;=TODAY(),T_données_générales[[#This Row],[Date limite de prochaine visite]]&lt;TODAY()+15),"OUI","NON")</f>
        <v>NON</v>
      </c>
      <c r="Q410" s="154" t="str">
        <f ca="1">IF(T_données_générales[[#This Row],[Date limite de prochaine visite]]&gt;TODAY()+15,"OUI","NON")</f>
        <v>NON</v>
      </c>
    </row>
    <row r="411" spans="1:17" ht="12.75" x14ac:dyDescent="0.35">
      <c r="A411" s="35">
        <v>1703</v>
      </c>
      <c r="B411" s="36" t="s">
        <v>503</v>
      </c>
      <c r="C411" s="36" t="s">
        <v>912</v>
      </c>
      <c r="D411" s="35" t="s">
        <v>27</v>
      </c>
      <c r="E411" s="37">
        <v>42016</v>
      </c>
      <c r="F411" s="38" t="s">
        <v>948</v>
      </c>
      <c r="G411" s="35" t="s">
        <v>922</v>
      </c>
      <c r="H411" s="35" t="s">
        <v>931</v>
      </c>
      <c r="I411" s="35">
        <v>5</v>
      </c>
      <c r="J411" s="37">
        <v>43836</v>
      </c>
      <c r="L411" s="39"/>
      <c r="M411" s="40"/>
      <c r="N41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45663</v>
      </c>
      <c r="O411" s="154" t="str">
        <f ca="1">IF(T_données_générales[[#This Row],[Date limite de prochaine visite]]&lt;TODAY(),"OUI","NON")</f>
        <v>NON</v>
      </c>
      <c r="P411" s="154" t="str">
        <f ca="1">IF(AND(T_données_générales[[#This Row],[Date limite de prochaine visite]]&gt;=TODAY(),T_données_générales[[#This Row],[Date limite de prochaine visite]]&lt;TODAY()+15),"OUI","NON")</f>
        <v>NON</v>
      </c>
      <c r="Q411" s="154" t="str">
        <f ca="1">IF(T_données_générales[[#This Row],[Date limite de prochaine visite]]&gt;TODAY()+15,"OUI","NON")</f>
        <v>OUI</v>
      </c>
    </row>
    <row r="412" spans="1:17" ht="12.75" x14ac:dyDescent="0.35">
      <c r="A412" s="35">
        <v>1312</v>
      </c>
      <c r="B412" s="36" t="s">
        <v>71</v>
      </c>
      <c r="C412" s="36" t="s">
        <v>22</v>
      </c>
      <c r="D412" s="35" t="s">
        <v>28</v>
      </c>
      <c r="E412" s="37">
        <v>28915</v>
      </c>
      <c r="F412" s="38" t="s">
        <v>956</v>
      </c>
      <c r="G412" s="35" t="s">
        <v>922</v>
      </c>
      <c r="H412" s="35" t="s">
        <v>931</v>
      </c>
      <c r="I412" s="35">
        <v>5</v>
      </c>
      <c r="J412" s="37">
        <v>43836</v>
      </c>
      <c r="L412" s="39"/>
      <c r="M412" s="40"/>
      <c r="N41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45663</v>
      </c>
      <c r="O412" s="154" t="str">
        <f ca="1">IF(T_données_générales[[#This Row],[Date limite de prochaine visite]]&lt;TODAY(),"OUI","NON")</f>
        <v>NON</v>
      </c>
      <c r="P412" s="154" t="str">
        <f ca="1">IF(AND(T_données_générales[[#This Row],[Date limite de prochaine visite]]&gt;=TODAY(),T_données_générales[[#This Row],[Date limite de prochaine visite]]&lt;TODAY()+15),"OUI","NON")</f>
        <v>NON</v>
      </c>
      <c r="Q412" s="154" t="str">
        <f ca="1">IF(T_données_générales[[#This Row],[Date limite de prochaine visite]]&gt;TODAY()+15,"OUI","NON")</f>
        <v>OUI</v>
      </c>
    </row>
    <row r="413" spans="1:17" ht="12.75" x14ac:dyDescent="0.35">
      <c r="A413" s="35">
        <v>1440</v>
      </c>
      <c r="B413" s="36" t="s">
        <v>71</v>
      </c>
      <c r="C413" s="36" t="s">
        <v>603</v>
      </c>
      <c r="D413" s="35" t="s">
        <v>27</v>
      </c>
      <c r="E413" s="37">
        <v>34442</v>
      </c>
      <c r="F413" s="38" t="s">
        <v>947</v>
      </c>
      <c r="G413" s="35" t="s">
        <v>927</v>
      </c>
      <c r="H413" s="35" t="s">
        <v>929</v>
      </c>
      <c r="I413" s="35">
        <v>3</v>
      </c>
      <c r="J413" s="37">
        <v>43920</v>
      </c>
      <c r="L413" s="39"/>
      <c r="M413" s="40"/>
      <c r="N41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45015</v>
      </c>
      <c r="O413" s="154" t="str">
        <f ca="1">IF(T_données_générales[[#This Row],[Date limite de prochaine visite]]&lt;TODAY(),"OUI","NON")</f>
        <v>NON</v>
      </c>
      <c r="P413" s="154" t="str">
        <f ca="1">IF(AND(T_données_générales[[#This Row],[Date limite de prochaine visite]]&gt;=TODAY(),T_données_générales[[#This Row],[Date limite de prochaine visite]]&lt;TODAY()+15),"OUI","NON")</f>
        <v>NON</v>
      </c>
      <c r="Q413" s="154" t="str">
        <f ca="1">IF(T_données_générales[[#This Row],[Date limite de prochaine visite]]&gt;TODAY()+15,"OUI","NON")</f>
        <v>OUI</v>
      </c>
    </row>
    <row r="414" spans="1:17" ht="12.75" x14ac:dyDescent="0.35">
      <c r="A414" s="35">
        <v>1369</v>
      </c>
      <c r="B414" s="36" t="s">
        <v>451</v>
      </c>
      <c r="C414" s="36" t="s">
        <v>874</v>
      </c>
      <c r="D414" s="35" t="s">
        <v>28</v>
      </c>
      <c r="E414" s="37">
        <v>32405</v>
      </c>
      <c r="F414" s="38" t="s">
        <v>948</v>
      </c>
      <c r="G414" s="35" t="s">
        <v>927</v>
      </c>
      <c r="H414" s="35" t="s">
        <v>928</v>
      </c>
      <c r="I414" s="35">
        <v>4</v>
      </c>
      <c r="J414" s="37">
        <v>43430</v>
      </c>
      <c r="L414" s="39"/>
      <c r="M414" s="40"/>
      <c r="N41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44891</v>
      </c>
      <c r="O414" s="154" t="str">
        <f ca="1">IF(T_données_générales[[#This Row],[Date limite de prochaine visite]]&lt;TODAY(),"OUI","NON")</f>
        <v>NON</v>
      </c>
      <c r="P414" s="154" t="str">
        <f ca="1">IF(AND(T_données_générales[[#This Row],[Date limite de prochaine visite]]&gt;=TODAY(),T_données_générales[[#This Row],[Date limite de prochaine visite]]&lt;TODAY()+15),"OUI","NON")</f>
        <v>NON</v>
      </c>
      <c r="Q414" s="154" t="str">
        <f ca="1">IF(T_données_générales[[#This Row],[Date limite de prochaine visite]]&gt;TODAY()+15,"OUI","NON")</f>
        <v>OUI</v>
      </c>
    </row>
    <row r="415" spans="1:17" ht="12.75" x14ac:dyDescent="0.35">
      <c r="A415" s="35">
        <v>1495</v>
      </c>
      <c r="B415" s="36" t="s">
        <v>246</v>
      </c>
      <c r="C415" s="36" t="s">
        <v>710</v>
      </c>
      <c r="D415" s="35" t="s">
        <v>28</v>
      </c>
      <c r="E415" s="37">
        <v>36275</v>
      </c>
      <c r="F415" s="38" t="s">
        <v>955</v>
      </c>
      <c r="G415" s="35" t="s">
        <v>927</v>
      </c>
      <c r="H415" s="35" t="s">
        <v>929</v>
      </c>
      <c r="I415" s="35">
        <v>3</v>
      </c>
      <c r="J415" s="37">
        <v>43864</v>
      </c>
      <c r="L415" s="39"/>
      <c r="M415" s="40"/>
      <c r="N41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44960</v>
      </c>
      <c r="O415" s="154" t="str">
        <f ca="1">IF(T_données_générales[[#This Row],[Date limite de prochaine visite]]&lt;TODAY(),"OUI","NON")</f>
        <v>NON</v>
      </c>
      <c r="P415" s="154" t="str">
        <f ca="1">IF(AND(T_données_générales[[#This Row],[Date limite de prochaine visite]]&gt;=TODAY(),T_données_générales[[#This Row],[Date limite de prochaine visite]]&lt;TODAY()+15),"OUI","NON")</f>
        <v>NON</v>
      </c>
      <c r="Q415" s="154" t="str">
        <f ca="1">IF(T_données_générales[[#This Row],[Date limite de prochaine visite]]&gt;TODAY()+15,"OUI","NON")</f>
        <v>OUI</v>
      </c>
    </row>
    <row r="416" spans="1:17" ht="12.75" x14ac:dyDescent="0.35">
      <c r="A416" s="35">
        <v>1567</v>
      </c>
      <c r="B416" s="36" t="s">
        <v>321</v>
      </c>
      <c r="C416" s="36" t="s">
        <v>777</v>
      </c>
      <c r="D416" s="35" t="s">
        <v>27</v>
      </c>
      <c r="E416" s="37">
        <v>37843</v>
      </c>
      <c r="F416" s="38" t="s">
        <v>957</v>
      </c>
      <c r="G416" s="35" t="s">
        <v>927</v>
      </c>
      <c r="H416" s="35" t="s">
        <v>929</v>
      </c>
      <c r="I416" s="35">
        <v>3</v>
      </c>
      <c r="J416" s="37">
        <v>43136</v>
      </c>
      <c r="L416" s="39" t="s">
        <v>942</v>
      </c>
      <c r="M416" s="40">
        <v>44319</v>
      </c>
      <c r="N41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416" s="154" t="str">
        <f ca="1">IF(T_données_générales[[#This Row],[Date limite de prochaine visite]]&lt;TODAY(),"OUI","NON")</f>
        <v>OUI</v>
      </c>
      <c r="P416" s="154" t="str">
        <f ca="1">IF(AND(T_données_générales[[#This Row],[Date limite de prochaine visite]]&gt;=TODAY(),T_données_générales[[#This Row],[Date limite de prochaine visite]]&lt;TODAY()+15),"OUI","NON")</f>
        <v>NON</v>
      </c>
      <c r="Q416" s="154" t="str">
        <f ca="1">IF(T_données_générales[[#This Row],[Date limite de prochaine visite]]&gt;TODAY()+15,"OUI","NON")</f>
        <v>NON</v>
      </c>
    </row>
    <row r="417" spans="1:17" ht="12.75" x14ac:dyDescent="0.35">
      <c r="A417" s="35">
        <v>1711</v>
      </c>
      <c r="B417" s="36" t="s">
        <v>415</v>
      </c>
      <c r="C417" s="36" t="s">
        <v>852</v>
      </c>
      <c r="D417" s="35" t="s">
        <v>28</v>
      </c>
      <c r="E417" s="37">
        <v>42982</v>
      </c>
      <c r="F417" s="38" t="s">
        <v>956</v>
      </c>
      <c r="G417" s="35" t="s">
        <v>922</v>
      </c>
      <c r="H417" s="35" t="s">
        <v>931</v>
      </c>
      <c r="I417" s="35">
        <v>5</v>
      </c>
      <c r="J417" s="37">
        <v>43010</v>
      </c>
      <c r="L417" s="39"/>
      <c r="M417" s="40"/>
      <c r="N41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44836</v>
      </c>
      <c r="O417" s="154" t="str">
        <f ca="1">IF(T_données_générales[[#This Row],[Date limite de prochaine visite]]&lt;TODAY(),"OUI","NON")</f>
        <v>NON</v>
      </c>
      <c r="P417" s="154" t="str">
        <f ca="1">IF(AND(T_données_générales[[#This Row],[Date limite de prochaine visite]]&gt;=TODAY(),T_données_générales[[#This Row],[Date limite de prochaine visite]]&lt;TODAY()+15),"OUI","NON")</f>
        <v>NON</v>
      </c>
      <c r="Q417" s="154" t="str">
        <f ca="1">IF(T_données_générales[[#This Row],[Date limite de prochaine visite]]&gt;TODAY()+15,"OUI","NON")</f>
        <v>OUI</v>
      </c>
    </row>
    <row r="418" spans="1:17" ht="12.75" x14ac:dyDescent="0.35">
      <c r="A418" s="35">
        <v>1536</v>
      </c>
      <c r="B418" s="36" t="s">
        <v>141</v>
      </c>
      <c r="C418" s="36" t="s">
        <v>608</v>
      </c>
      <c r="D418" s="35" t="s">
        <v>28</v>
      </c>
      <c r="E418" s="37">
        <v>37263</v>
      </c>
      <c r="F418" s="38" t="s">
        <v>950</v>
      </c>
      <c r="G418" s="35" t="s">
        <v>922</v>
      </c>
      <c r="H418" s="35" t="s">
        <v>931</v>
      </c>
      <c r="I418" s="35">
        <v>5</v>
      </c>
      <c r="J418" s="37">
        <v>42772</v>
      </c>
      <c r="L418" s="39"/>
      <c r="M418" s="40"/>
      <c r="N41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418" s="154" t="str">
        <f ca="1">IF(T_données_générales[[#This Row],[Date limite de prochaine visite]]&lt;TODAY(),"OUI","NON")</f>
        <v>NON</v>
      </c>
      <c r="P418" s="154" t="str">
        <f ca="1">IF(AND(T_données_générales[[#This Row],[Date limite de prochaine visite]]&gt;=TODAY(),T_données_générales[[#This Row],[Date limite de prochaine visite]]&lt;TODAY()+15),"OUI","NON")</f>
        <v>NON</v>
      </c>
      <c r="Q418" s="154" t="str">
        <f ca="1">IF(T_données_générales[[#This Row],[Date limite de prochaine visite]]&gt;TODAY()+15,"OUI","NON")</f>
        <v>OUI</v>
      </c>
    </row>
    <row r="419" spans="1:17" ht="12.75" x14ac:dyDescent="0.35">
      <c r="A419" s="35">
        <v>1553</v>
      </c>
      <c r="B419" s="36" t="s">
        <v>474</v>
      </c>
      <c r="C419" s="36" t="s">
        <v>893</v>
      </c>
      <c r="D419" s="35" t="s">
        <v>28</v>
      </c>
      <c r="E419" s="37">
        <v>37445</v>
      </c>
      <c r="F419" s="38" t="s">
        <v>951</v>
      </c>
      <c r="G419" s="35" t="s">
        <v>922</v>
      </c>
      <c r="H419" s="35" t="s">
        <v>931</v>
      </c>
      <c r="I419" s="35">
        <v>5</v>
      </c>
      <c r="J419" s="37">
        <v>44075</v>
      </c>
      <c r="K419" s="37">
        <v>44180</v>
      </c>
      <c r="L419" s="39"/>
      <c r="M419" s="40"/>
      <c r="N41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44180</v>
      </c>
      <c r="O419" s="154" t="str">
        <f ca="1">IF(T_données_générales[[#This Row],[Date limite de prochaine visite]]&lt;TODAY(),"OUI","NON")</f>
        <v>OUI</v>
      </c>
      <c r="P419" s="154" t="str">
        <f ca="1">IF(AND(T_données_générales[[#This Row],[Date limite de prochaine visite]]&gt;=TODAY(),T_données_générales[[#This Row],[Date limite de prochaine visite]]&lt;TODAY()+15),"OUI","NON")</f>
        <v>NON</v>
      </c>
      <c r="Q419" s="154" t="str">
        <f ca="1">IF(T_données_générales[[#This Row],[Date limite de prochaine visite]]&gt;TODAY()+15,"OUI","NON")</f>
        <v>NON</v>
      </c>
    </row>
    <row r="420" spans="1:17" ht="12.75" x14ac:dyDescent="0.35">
      <c r="A420" s="35">
        <v>1434</v>
      </c>
      <c r="B420" s="36" t="s">
        <v>443</v>
      </c>
      <c r="C420" s="36" t="s">
        <v>740</v>
      </c>
      <c r="D420" s="35" t="s">
        <v>27</v>
      </c>
      <c r="E420" s="37">
        <v>34432</v>
      </c>
      <c r="F420" s="38" t="s">
        <v>957</v>
      </c>
      <c r="G420" s="35" t="s">
        <v>924</v>
      </c>
      <c r="H420" s="35" t="s">
        <v>931</v>
      </c>
      <c r="I420" s="35">
        <v>5</v>
      </c>
      <c r="J420" s="37">
        <v>43640</v>
      </c>
      <c r="L420" s="39"/>
      <c r="M420" s="40"/>
      <c r="N42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45467</v>
      </c>
      <c r="O420" s="154" t="str">
        <f ca="1">IF(T_données_générales[[#This Row],[Date limite de prochaine visite]]&lt;TODAY(),"OUI","NON")</f>
        <v>NON</v>
      </c>
      <c r="P420" s="154" t="str">
        <f ca="1">IF(AND(T_données_générales[[#This Row],[Date limite de prochaine visite]]&gt;=TODAY(),T_données_générales[[#This Row],[Date limite de prochaine visite]]&lt;TODAY()+15),"OUI","NON")</f>
        <v>NON</v>
      </c>
      <c r="Q420" s="154" t="str">
        <f ca="1">IF(T_données_générales[[#This Row],[Date limite de prochaine visite]]&gt;TODAY()+15,"OUI","NON")</f>
        <v>OUI</v>
      </c>
    </row>
    <row r="421" spans="1:17" ht="12.75" x14ac:dyDescent="0.35">
      <c r="A421" s="35">
        <v>1726</v>
      </c>
      <c r="B421" s="36" t="s">
        <v>194</v>
      </c>
      <c r="C421" s="36" t="s">
        <v>659</v>
      </c>
      <c r="D421" s="35" t="s">
        <v>27</v>
      </c>
      <c r="E421" s="37">
        <v>43416</v>
      </c>
      <c r="F421" s="38" t="s">
        <v>947</v>
      </c>
      <c r="G421" s="35" t="s">
        <v>922</v>
      </c>
      <c r="H421" s="35" t="s">
        <v>931</v>
      </c>
      <c r="I421" s="35">
        <v>5</v>
      </c>
      <c r="J421" s="37">
        <v>43430</v>
      </c>
      <c r="L421" s="39"/>
      <c r="M421" s="40"/>
      <c r="N42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45256</v>
      </c>
      <c r="O421" s="154" t="str">
        <f ca="1">IF(T_données_générales[[#This Row],[Date limite de prochaine visite]]&lt;TODAY(),"OUI","NON")</f>
        <v>NON</v>
      </c>
      <c r="P421" s="154" t="str">
        <f ca="1">IF(AND(T_données_générales[[#This Row],[Date limite de prochaine visite]]&gt;=TODAY(),T_données_générales[[#This Row],[Date limite de prochaine visite]]&lt;TODAY()+15),"OUI","NON")</f>
        <v>NON</v>
      </c>
      <c r="Q421" s="154" t="str">
        <f ca="1">IF(T_données_générales[[#This Row],[Date limite de prochaine visite]]&gt;TODAY()+15,"OUI","NON")</f>
        <v>OUI</v>
      </c>
    </row>
    <row r="422" spans="1:17" ht="12.75" x14ac:dyDescent="0.35">
      <c r="A422" s="35">
        <v>1704</v>
      </c>
      <c r="B422" s="36" t="s">
        <v>504</v>
      </c>
      <c r="C422" s="36" t="s">
        <v>913</v>
      </c>
      <c r="D422" s="35" t="s">
        <v>28</v>
      </c>
      <c r="E422" s="37">
        <v>42016</v>
      </c>
      <c r="F422" s="38" t="s">
        <v>948</v>
      </c>
      <c r="G422" s="35" t="s">
        <v>922</v>
      </c>
      <c r="H422" s="35" t="s">
        <v>931</v>
      </c>
      <c r="I422" s="35">
        <v>5</v>
      </c>
      <c r="J422" s="37">
        <v>43843</v>
      </c>
      <c r="L422" s="39"/>
      <c r="M422" s="40"/>
      <c r="N42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45670</v>
      </c>
      <c r="O422" s="154" t="str">
        <f ca="1">IF(T_données_générales[[#This Row],[Date limite de prochaine visite]]&lt;TODAY(),"OUI","NON")</f>
        <v>NON</v>
      </c>
      <c r="P422" s="154" t="str">
        <f ca="1">IF(AND(T_données_générales[[#This Row],[Date limite de prochaine visite]]&gt;=TODAY(),T_données_générales[[#This Row],[Date limite de prochaine visite]]&lt;TODAY()+15),"OUI","NON")</f>
        <v>NON</v>
      </c>
      <c r="Q422" s="154" t="str">
        <f ca="1">IF(T_données_générales[[#This Row],[Date limite de prochaine visite]]&gt;TODAY()+15,"OUI","NON")</f>
        <v>OUI</v>
      </c>
    </row>
    <row r="423" spans="1:17" ht="12.75" x14ac:dyDescent="0.35">
      <c r="A423" s="35">
        <v>1723</v>
      </c>
      <c r="B423" s="36" t="s">
        <v>420</v>
      </c>
      <c r="C423" s="36" t="s">
        <v>648</v>
      </c>
      <c r="D423" s="35" t="s">
        <v>28</v>
      </c>
      <c r="E423" s="37">
        <v>43346</v>
      </c>
      <c r="F423" s="38" t="s">
        <v>957</v>
      </c>
      <c r="G423" s="35" t="s">
        <v>927</v>
      </c>
      <c r="H423" s="35" t="s">
        <v>928</v>
      </c>
      <c r="I423" s="35">
        <v>4</v>
      </c>
      <c r="J423" s="37">
        <v>44000</v>
      </c>
      <c r="K423" s="37">
        <v>44081</v>
      </c>
      <c r="L423" s="39"/>
      <c r="M423" s="40"/>
      <c r="N42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44081</v>
      </c>
      <c r="O423" s="154" t="str">
        <f ca="1">IF(T_données_générales[[#This Row],[Date limite de prochaine visite]]&lt;TODAY(),"OUI","NON")</f>
        <v>OUI</v>
      </c>
      <c r="P423" s="154" t="str">
        <f ca="1">IF(AND(T_données_générales[[#This Row],[Date limite de prochaine visite]]&gt;=TODAY(),T_données_générales[[#This Row],[Date limite de prochaine visite]]&lt;TODAY()+15),"OUI","NON")</f>
        <v>NON</v>
      </c>
      <c r="Q423" s="154" t="str">
        <f ca="1">IF(T_données_générales[[#This Row],[Date limite de prochaine visite]]&gt;TODAY()+15,"OUI","NON")</f>
        <v>NON</v>
      </c>
    </row>
    <row r="424" spans="1:17" ht="12.75" x14ac:dyDescent="0.35">
      <c r="A424" s="35">
        <v>1749</v>
      </c>
      <c r="B424" s="36" t="s">
        <v>109</v>
      </c>
      <c r="C424" s="36" t="s">
        <v>575</v>
      </c>
      <c r="D424" s="35" t="s">
        <v>27</v>
      </c>
      <c r="E424" s="37">
        <v>43710</v>
      </c>
      <c r="F424" s="38" t="s">
        <v>950</v>
      </c>
      <c r="G424" s="35" t="s">
        <v>927</v>
      </c>
      <c r="H424" s="35" t="s">
        <v>929</v>
      </c>
      <c r="I424" s="35">
        <v>3</v>
      </c>
      <c r="J424" s="37">
        <v>43648</v>
      </c>
      <c r="L424" s="39"/>
      <c r="M424" s="40"/>
      <c r="N42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44744</v>
      </c>
      <c r="O424" s="154" t="str">
        <f ca="1">IF(T_données_générales[[#This Row],[Date limite de prochaine visite]]&lt;TODAY(),"OUI","NON")</f>
        <v>NON</v>
      </c>
      <c r="P424" s="154" t="str">
        <f ca="1">IF(AND(T_données_générales[[#This Row],[Date limite de prochaine visite]]&gt;=TODAY(),T_données_générales[[#This Row],[Date limite de prochaine visite]]&lt;TODAY()+15),"OUI","NON")</f>
        <v>NON</v>
      </c>
      <c r="Q424" s="154" t="str">
        <f ca="1">IF(T_données_générales[[#This Row],[Date limite de prochaine visite]]&gt;TODAY()+15,"OUI","NON")</f>
        <v>OUI</v>
      </c>
    </row>
    <row r="425" spans="1:17" ht="12.75" x14ac:dyDescent="0.35">
      <c r="A425" s="35">
        <v>1461</v>
      </c>
      <c r="B425" s="36" t="s">
        <v>253</v>
      </c>
      <c r="C425" s="36" t="s">
        <v>717</v>
      </c>
      <c r="D425" s="35" t="s">
        <v>27</v>
      </c>
      <c r="E425" s="37">
        <v>34828</v>
      </c>
      <c r="F425" s="38" t="s">
        <v>955</v>
      </c>
      <c r="G425" s="35" t="s">
        <v>927</v>
      </c>
      <c r="H425" s="35" t="s">
        <v>931</v>
      </c>
      <c r="I425" s="35">
        <v>5</v>
      </c>
      <c r="J425" s="37">
        <v>43983</v>
      </c>
      <c r="L425" s="39"/>
      <c r="M425" s="40"/>
      <c r="N42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45809</v>
      </c>
      <c r="O425" s="154" t="str">
        <f ca="1">IF(T_données_générales[[#This Row],[Date limite de prochaine visite]]&lt;TODAY(),"OUI","NON")</f>
        <v>NON</v>
      </c>
      <c r="P425" s="154" t="str">
        <f ca="1">IF(AND(T_données_générales[[#This Row],[Date limite de prochaine visite]]&gt;=TODAY(),T_données_générales[[#This Row],[Date limite de prochaine visite]]&lt;TODAY()+15),"OUI","NON")</f>
        <v>NON</v>
      </c>
      <c r="Q425" s="154" t="str">
        <f ca="1">IF(T_données_générales[[#This Row],[Date limite de prochaine visite]]&gt;TODAY()+15,"OUI","NON")</f>
        <v>OUI</v>
      </c>
    </row>
    <row r="426" spans="1:17" ht="12.75" x14ac:dyDescent="0.35">
      <c r="A426" s="35">
        <v>1760</v>
      </c>
      <c r="B426" s="36" t="s">
        <v>333</v>
      </c>
      <c r="C426" s="36" t="s">
        <v>787</v>
      </c>
      <c r="D426" s="35" t="s">
        <v>27</v>
      </c>
      <c r="E426" s="37">
        <v>43864</v>
      </c>
      <c r="F426" s="38" t="s">
        <v>953</v>
      </c>
      <c r="G426" s="35" t="s">
        <v>927</v>
      </c>
      <c r="H426" s="35" t="s">
        <v>931</v>
      </c>
      <c r="I426" s="35">
        <v>5</v>
      </c>
      <c r="J426" s="37">
        <v>43892</v>
      </c>
      <c r="L426" s="39"/>
      <c r="M426" s="40"/>
      <c r="N42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45718</v>
      </c>
      <c r="O426" s="154" t="str">
        <f ca="1">IF(T_données_générales[[#This Row],[Date limite de prochaine visite]]&lt;TODAY(),"OUI","NON")</f>
        <v>NON</v>
      </c>
      <c r="P426" s="154" t="str">
        <f ca="1">IF(AND(T_données_générales[[#This Row],[Date limite de prochaine visite]]&gt;=TODAY(),T_données_générales[[#This Row],[Date limite de prochaine visite]]&lt;TODAY()+15),"OUI","NON")</f>
        <v>NON</v>
      </c>
      <c r="Q426" s="154" t="str">
        <f ca="1">IF(T_données_générales[[#This Row],[Date limite de prochaine visite]]&gt;TODAY()+15,"OUI","NON")</f>
        <v>OUI</v>
      </c>
    </row>
    <row r="427" spans="1:17" ht="12.75" x14ac:dyDescent="0.35">
      <c r="A427" s="35">
        <v>1354</v>
      </c>
      <c r="B427" s="36" t="s">
        <v>116</v>
      </c>
      <c r="C427" s="36" t="s">
        <v>582</v>
      </c>
      <c r="D427" s="35" t="s">
        <v>27</v>
      </c>
      <c r="E427" s="37">
        <v>32391</v>
      </c>
      <c r="F427" s="38" t="s">
        <v>956</v>
      </c>
      <c r="G427" s="35" t="s">
        <v>924</v>
      </c>
      <c r="H427" s="35" t="s">
        <v>929</v>
      </c>
      <c r="I427" s="35">
        <v>3</v>
      </c>
      <c r="J427" s="37">
        <v>43381</v>
      </c>
      <c r="L427" s="39" t="s">
        <v>943</v>
      </c>
      <c r="M427" s="40"/>
      <c r="N427"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27" s="154" t="str">
        <f ca="1">IF(T_données_générales[[#This Row],[Date limite de prochaine visite]]&lt;TODAY(),"OUI","NON")</f>
        <v>NON</v>
      </c>
      <c r="P427" s="154" t="str">
        <f ca="1">IF(AND(T_données_générales[[#This Row],[Date limite de prochaine visite]]&gt;=TODAY(),T_données_générales[[#This Row],[Date limite de prochaine visite]]&lt;TODAY()+15),"OUI","NON")</f>
        <v>NON</v>
      </c>
      <c r="Q427" s="154" t="str">
        <f ca="1">IF(T_données_générales[[#This Row],[Date limite de prochaine visite]]&gt;TODAY()+15,"OUI","NON")</f>
        <v>OUI</v>
      </c>
    </row>
    <row r="428" spans="1:17" ht="12.75" x14ac:dyDescent="0.35">
      <c r="A428" s="35">
        <v>1787</v>
      </c>
      <c r="B428" s="36" t="s">
        <v>276</v>
      </c>
      <c r="C428" s="36" t="s">
        <v>739</v>
      </c>
      <c r="D428" s="35" t="s">
        <v>27</v>
      </c>
      <c r="E428" s="37">
        <v>44095</v>
      </c>
      <c r="F428" s="38" t="s">
        <v>955</v>
      </c>
      <c r="G428" s="35" t="s">
        <v>927</v>
      </c>
      <c r="H428" s="35" t="s">
        <v>931</v>
      </c>
      <c r="I428" s="35">
        <v>5</v>
      </c>
      <c r="J428" s="37">
        <v>44105</v>
      </c>
      <c r="L428" s="39"/>
      <c r="M428" s="40"/>
      <c r="N42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45931</v>
      </c>
      <c r="O428" s="154" t="str">
        <f ca="1">IF(T_données_générales[[#This Row],[Date limite de prochaine visite]]&lt;TODAY(),"OUI","NON")</f>
        <v>NON</v>
      </c>
      <c r="P428" s="154" t="str">
        <f ca="1">IF(AND(T_données_générales[[#This Row],[Date limite de prochaine visite]]&gt;=TODAY(),T_données_générales[[#This Row],[Date limite de prochaine visite]]&lt;TODAY()+15),"OUI","NON")</f>
        <v>NON</v>
      </c>
      <c r="Q428" s="154" t="str">
        <f ca="1">IF(T_données_générales[[#This Row],[Date limite de prochaine visite]]&gt;TODAY()+15,"OUI","NON")</f>
        <v>OUI</v>
      </c>
    </row>
    <row r="429" spans="1:17" ht="12.75" x14ac:dyDescent="0.35">
      <c r="A429" s="35">
        <v>1470</v>
      </c>
      <c r="B429" s="36" t="s">
        <v>65</v>
      </c>
      <c r="C429" s="36" t="s">
        <v>23</v>
      </c>
      <c r="D429" s="35" t="s">
        <v>27</v>
      </c>
      <c r="E429" s="37">
        <v>35799</v>
      </c>
      <c r="F429" s="38" t="s">
        <v>950</v>
      </c>
      <c r="G429" s="35" t="s">
        <v>924</v>
      </c>
      <c r="H429" s="35" t="s">
        <v>931</v>
      </c>
      <c r="I429" s="35">
        <v>5</v>
      </c>
      <c r="J429" s="37">
        <v>44228</v>
      </c>
      <c r="L429" s="39"/>
      <c r="M429" s="40"/>
      <c r="N42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46054</v>
      </c>
      <c r="O429" s="154" t="str">
        <f ca="1">IF(T_données_générales[[#This Row],[Date limite de prochaine visite]]&lt;TODAY(),"OUI","NON")</f>
        <v>NON</v>
      </c>
      <c r="P429" s="154" t="str">
        <f ca="1">IF(AND(T_données_générales[[#This Row],[Date limite de prochaine visite]]&gt;=TODAY(),T_données_générales[[#This Row],[Date limite de prochaine visite]]&lt;TODAY()+15),"OUI","NON")</f>
        <v>NON</v>
      </c>
      <c r="Q429" s="154" t="str">
        <f ca="1">IF(T_données_générales[[#This Row],[Date limite de prochaine visite]]&gt;TODAY()+15,"OUI","NON")</f>
        <v>OUI</v>
      </c>
    </row>
    <row r="430" spans="1:17" ht="12.75" x14ac:dyDescent="0.35">
      <c r="A430" s="35">
        <v>1667</v>
      </c>
      <c r="B430" s="36" t="s">
        <v>73</v>
      </c>
      <c r="C430" s="36" t="s">
        <v>539</v>
      </c>
      <c r="D430" s="35" t="s">
        <v>27</v>
      </c>
      <c r="E430" s="37">
        <v>40917</v>
      </c>
      <c r="F430" s="38" t="s">
        <v>957</v>
      </c>
      <c r="G430" s="35" t="s">
        <v>922</v>
      </c>
      <c r="H430" s="35" t="s">
        <v>931</v>
      </c>
      <c r="I430" s="35">
        <v>5</v>
      </c>
      <c r="J430" s="37">
        <v>42772</v>
      </c>
      <c r="L430" s="39"/>
      <c r="M430" s="40"/>
      <c r="N43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430" s="154" t="str">
        <f ca="1">IF(T_données_générales[[#This Row],[Date limite de prochaine visite]]&lt;TODAY(),"OUI","NON")</f>
        <v>NON</v>
      </c>
      <c r="P430" s="154" t="str">
        <f ca="1">IF(AND(T_données_générales[[#This Row],[Date limite de prochaine visite]]&gt;=TODAY(),T_données_générales[[#This Row],[Date limite de prochaine visite]]&lt;TODAY()+15),"OUI","NON")</f>
        <v>NON</v>
      </c>
      <c r="Q430" s="154" t="str">
        <f ca="1">IF(T_données_générales[[#This Row],[Date limite de prochaine visite]]&gt;TODAY()+15,"OUI","NON")</f>
        <v>OUI</v>
      </c>
    </row>
    <row r="431" spans="1:17" ht="12.75" x14ac:dyDescent="0.35">
      <c r="A431" s="35">
        <v>1651</v>
      </c>
      <c r="B431" s="36" t="s">
        <v>291</v>
      </c>
      <c r="C431" s="36" t="s">
        <v>557</v>
      </c>
      <c r="D431" s="35" t="s">
        <v>27</v>
      </c>
      <c r="E431" s="37">
        <v>40819</v>
      </c>
      <c r="F431" s="38" t="s">
        <v>953</v>
      </c>
      <c r="G431" s="35" t="s">
        <v>922</v>
      </c>
      <c r="H431" s="35" t="s">
        <v>931</v>
      </c>
      <c r="I431" s="35">
        <v>5</v>
      </c>
      <c r="J431" s="37">
        <v>42677</v>
      </c>
      <c r="L431" s="39"/>
      <c r="M431" s="40"/>
      <c r="N43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44503</v>
      </c>
      <c r="O431" s="154" t="str">
        <f ca="1">IF(T_données_générales[[#This Row],[Date limite de prochaine visite]]&lt;TODAY(),"OUI","NON")</f>
        <v>NON</v>
      </c>
      <c r="P431" s="154" t="str">
        <f ca="1">IF(AND(T_données_générales[[#This Row],[Date limite de prochaine visite]]&gt;=TODAY(),T_données_générales[[#This Row],[Date limite de prochaine visite]]&lt;TODAY()+15),"OUI","NON")</f>
        <v>NON</v>
      </c>
      <c r="Q431" s="154" t="str">
        <f ca="1">IF(T_données_générales[[#This Row],[Date limite de prochaine visite]]&gt;TODAY()+15,"OUI","NON")</f>
        <v>OUI</v>
      </c>
    </row>
    <row r="432" spans="1:17" ht="12.75" x14ac:dyDescent="0.35">
      <c r="A432" s="35">
        <v>1609</v>
      </c>
      <c r="B432" s="36" t="s">
        <v>305</v>
      </c>
      <c r="C432" s="36" t="s">
        <v>766</v>
      </c>
      <c r="D432" s="35" t="s">
        <v>28</v>
      </c>
      <c r="E432" s="37">
        <v>38732</v>
      </c>
      <c r="F432" s="38" t="s">
        <v>957</v>
      </c>
      <c r="G432" s="35" t="s">
        <v>924</v>
      </c>
      <c r="H432" s="35" t="s">
        <v>931</v>
      </c>
      <c r="I432" s="35">
        <v>5</v>
      </c>
      <c r="J432" s="37">
        <v>44228</v>
      </c>
      <c r="L432" s="39"/>
      <c r="M432" s="40"/>
      <c r="N43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46054</v>
      </c>
      <c r="O432" s="154" t="str">
        <f ca="1">IF(T_données_générales[[#This Row],[Date limite de prochaine visite]]&lt;TODAY(),"OUI","NON")</f>
        <v>NON</v>
      </c>
      <c r="P432" s="154" t="str">
        <f ca="1">IF(AND(T_données_générales[[#This Row],[Date limite de prochaine visite]]&gt;=TODAY(),T_données_générales[[#This Row],[Date limite de prochaine visite]]&lt;TODAY()+15),"OUI","NON")</f>
        <v>NON</v>
      </c>
      <c r="Q432" s="154" t="str">
        <f ca="1">IF(T_données_générales[[#This Row],[Date limite de prochaine visite]]&gt;TODAY()+15,"OUI","NON")</f>
        <v>OUI</v>
      </c>
    </row>
    <row r="433" spans="1:17" ht="12.75" x14ac:dyDescent="0.35">
      <c r="A433" s="35">
        <v>1602</v>
      </c>
      <c r="B433" s="36" t="s">
        <v>353</v>
      </c>
      <c r="C433" s="36" t="s">
        <v>802</v>
      </c>
      <c r="D433" s="35" t="s">
        <v>28</v>
      </c>
      <c r="E433" s="37">
        <v>38500</v>
      </c>
      <c r="F433" s="38" t="s">
        <v>954</v>
      </c>
      <c r="G433" s="35" t="s">
        <v>922</v>
      </c>
      <c r="H433" s="35" t="s">
        <v>931</v>
      </c>
      <c r="I433" s="35">
        <v>5</v>
      </c>
      <c r="J433" s="37">
        <v>43983</v>
      </c>
      <c r="L433" s="39"/>
      <c r="M433" s="40"/>
      <c r="N43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45809</v>
      </c>
      <c r="O433" s="154" t="str">
        <f ca="1">IF(T_données_générales[[#This Row],[Date limite de prochaine visite]]&lt;TODAY(),"OUI","NON")</f>
        <v>NON</v>
      </c>
      <c r="P433" s="154" t="str">
        <f ca="1">IF(AND(T_données_générales[[#This Row],[Date limite de prochaine visite]]&gt;=TODAY(),T_données_générales[[#This Row],[Date limite de prochaine visite]]&lt;TODAY()+15),"OUI","NON")</f>
        <v>NON</v>
      </c>
      <c r="Q433" s="154" t="str">
        <f ca="1">IF(T_données_générales[[#This Row],[Date limite de prochaine visite]]&gt;TODAY()+15,"OUI","NON")</f>
        <v>OUI</v>
      </c>
    </row>
    <row r="434" spans="1:17" ht="12.75" x14ac:dyDescent="0.35">
      <c r="A434" s="35">
        <v>1673</v>
      </c>
      <c r="B434" s="36" t="s">
        <v>341</v>
      </c>
      <c r="C434" s="36" t="s">
        <v>573</v>
      </c>
      <c r="D434" s="35" t="s">
        <v>27</v>
      </c>
      <c r="E434" s="37">
        <v>40917</v>
      </c>
      <c r="F434" s="38" t="s">
        <v>948</v>
      </c>
      <c r="G434" s="35" t="s">
        <v>923</v>
      </c>
      <c r="H434" s="35" t="s">
        <v>931</v>
      </c>
      <c r="I434" s="35">
        <v>5</v>
      </c>
      <c r="J434" s="37">
        <v>42772</v>
      </c>
      <c r="L434" s="39"/>
      <c r="M434" s="40"/>
      <c r="N43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434" s="154" t="str">
        <f ca="1">IF(T_données_générales[[#This Row],[Date limite de prochaine visite]]&lt;TODAY(),"OUI","NON")</f>
        <v>NON</v>
      </c>
      <c r="P434" s="154" t="str">
        <f ca="1">IF(AND(T_données_générales[[#This Row],[Date limite de prochaine visite]]&gt;=TODAY(),T_données_générales[[#This Row],[Date limite de prochaine visite]]&lt;TODAY()+15),"OUI","NON")</f>
        <v>NON</v>
      </c>
      <c r="Q434" s="154" t="str">
        <f ca="1">IF(T_données_générales[[#This Row],[Date limite de prochaine visite]]&gt;TODAY()+15,"OUI","NON")</f>
        <v>OUI</v>
      </c>
    </row>
    <row r="435" spans="1:17" ht="12.75" x14ac:dyDescent="0.35">
      <c r="A435" s="35">
        <v>1454</v>
      </c>
      <c r="B435" s="36" t="s">
        <v>147</v>
      </c>
      <c r="C435" s="36" t="s">
        <v>614</v>
      </c>
      <c r="D435" s="35" t="s">
        <v>28</v>
      </c>
      <c r="E435" s="37">
        <v>34680</v>
      </c>
      <c r="F435" s="38" t="s">
        <v>955</v>
      </c>
      <c r="G435" s="35" t="s">
        <v>922</v>
      </c>
      <c r="H435" s="35" t="s">
        <v>931</v>
      </c>
      <c r="I435" s="35">
        <v>5</v>
      </c>
      <c r="J435" s="37">
        <v>43836</v>
      </c>
      <c r="L435" s="39"/>
      <c r="M435" s="40"/>
      <c r="N43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45663</v>
      </c>
      <c r="O435" s="154" t="str">
        <f ca="1">IF(T_données_générales[[#This Row],[Date limite de prochaine visite]]&lt;TODAY(),"OUI","NON")</f>
        <v>NON</v>
      </c>
      <c r="P435" s="154" t="str">
        <f ca="1">IF(AND(T_données_générales[[#This Row],[Date limite de prochaine visite]]&gt;=TODAY(),T_données_générales[[#This Row],[Date limite de prochaine visite]]&lt;TODAY()+15),"OUI","NON")</f>
        <v>NON</v>
      </c>
      <c r="Q435" s="154" t="str">
        <f ca="1">IF(T_données_générales[[#This Row],[Date limite de prochaine visite]]&gt;TODAY()+15,"OUI","NON")</f>
        <v>OUI</v>
      </c>
    </row>
    <row r="436" spans="1:17" ht="12.75" x14ac:dyDescent="0.35">
      <c r="A436" s="35">
        <v>1710</v>
      </c>
      <c r="B436" s="36" t="s">
        <v>438</v>
      </c>
      <c r="C436" s="36" t="s">
        <v>865</v>
      </c>
      <c r="D436" s="35" t="s">
        <v>27</v>
      </c>
      <c r="E436" s="37">
        <v>42982</v>
      </c>
      <c r="F436" s="38" t="s">
        <v>954</v>
      </c>
      <c r="G436" s="35" t="s">
        <v>922</v>
      </c>
      <c r="H436" s="35" t="s">
        <v>931</v>
      </c>
      <c r="I436" s="35">
        <v>5</v>
      </c>
      <c r="J436" s="37">
        <v>43010</v>
      </c>
      <c r="L436" s="39"/>
      <c r="M436" s="40"/>
      <c r="N43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44836</v>
      </c>
      <c r="O436" s="154" t="str">
        <f ca="1">IF(T_données_générales[[#This Row],[Date limite de prochaine visite]]&lt;TODAY(),"OUI","NON")</f>
        <v>NON</v>
      </c>
      <c r="P436" s="154" t="str">
        <f ca="1">IF(AND(T_données_générales[[#This Row],[Date limite de prochaine visite]]&gt;=TODAY(),T_données_générales[[#This Row],[Date limite de prochaine visite]]&lt;TODAY()+15),"OUI","NON")</f>
        <v>NON</v>
      </c>
      <c r="Q436" s="154" t="str">
        <f ca="1">IF(T_données_générales[[#This Row],[Date limite de prochaine visite]]&gt;TODAY()+15,"OUI","NON")</f>
        <v>OUI</v>
      </c>
    </row>
    <row r="437" spans="1:17" ht="12.75" x14ac:dyDescent="0.35">
      <c r="A437" s="35">
        <v>1322</v>
      </c>
      <c r="B437" s="36" t="s">
        <v>50</v>
      </c>
      <c r="C437" s="36" t="s">
        <v>25</v>
      </c>
      <c r="D437" s="35" t="s">
        <v>27</v>
      </c>
      <c r="E437" s="37">
        <v>29255</v>
      </c>
      <c r="F437" s="38" t="s">
        <v>949</v>
      </c>
      <c r="G437" s="35" t="s">
        <v>924</v>
      </c>
      <c r="H437" s="35" t="s">
        <v>931</v>
      </c>
      <c r="I437" s="35">
        <v>5</v>
      </c>
      <c r="J437" s="37">
        <v>43865</v>
      </c>
      <c r="L437" s="39"/>
      <c r="M437" s="40"/>
      <c r="N43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45692</v>
      </c>
      <c r="O437" s="154" t="str">
        <f ca="1">IF(T_données_générales[[#This Row],[Date limite de prochaine visite]]&lt;TODAY(),"OUI","NON")</f>
        <v>NON</v>
      </c>
      <c r="P437" s="154" t="str">
        <f ca="1">IF(AND(T_données_générales[[#This Row],[Date limite de prochaine visite]]&gt;=TODAY(),T_données_générales[[#This Row],[Date limite de prochaine visite]]&lt;TODAY()+15),"OUI","NON")</f>
        <v>NON</v>
      </c>
      <c r="Q437" s="154" t="str">
        <f ca="1">IF(T_données_générales[[#This Row],[Date limite de prochaine visite]]&gt;TODAY()+15,"OUI","NON")</f>
        <v>OUI</v>
      </c>
    </row>
    <row r="438" spans="1:17" ht="12.75" x14ac:dyDescent="0.35">
      <c r="A438" s="35">
        <v>1383</v>
      </c>
      <c r="B438" s="36" t="s">
        <v>89</v>
      </c>
      <c r="C438" s="36" t="s">
        <v>555</v>
      </c>
      <c r="D438" s="35" t="s">
        <v>27</v>
      </c>
      <c r="E438" s="37">
        <v>32755</v>
      </c>
      <c r="F438" s="38" t="s">
        <v>950</v>
      </c>
      <c r="G438" s="35" t="s">
        <v>927</v>
      </c>
      <c r="H438" s="35" t="s">
        <v>931</v>
      </c>
      <c r="I438" s="35">
        <v>5</v>
      </c>
      <c r="J438" s="37">
        <v>43745</v>
      </c>
      <c r="L438" s="39" t="s">
        <v>942</v>
      </c>
      <c r="M438" s="40"/>
      <c r="N438"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38" s="154" t="str">
        <f ca="1">IF(T_données_générales[[#This Row],[Date limite de prochaine visite]]&lt;TODAY(),"OUI","NON")</f>
        <v>NON</v>
      </c>
      <c r="P438" s="154" t="str">
        <f ca="1">IF(AND(T_données_générales[[#This Row],[Date limite de prochaine visite]]&gt;=TODAY(),T_données_générales[[#This Row],[Date limite de prochaine visite]]&lt;TODAY()+15),"OUI","NON")</f>
        <v>NON</v>
      </c>
      <c r="Q438" s="154" t="str">
        <f ca="1">IF(T_données_générales[[#This Row],[Date limite de prochaine visite]]&gt;TODAY()+15,"OUI","NON")</f>
        <v>OUI</v>
      </c>
    </row>
    <row r="439" spans="1:17" ht="12.75" x14ac:dyDescent="0.35">
      <c r="A439" s="35">
        <v>1716</v>
      </c>
      <c r="B439" s="36" t="s">
        <v>381</v>
      </c>
      <c r="C439" s="36" t="s">
        <v>571</v>
      </c>
      <c r="D439" s="35" t="s">
        <v>27</v>
      </c>
      <c r="E439" s="37">
        <v>43108</v>
      </c>
      <c r="F439" s="38" t="s">
        <v>951</v>
      </c>
      <c r="G439" s="35" t="s">
        <v>927</v>
      </c>
      <c r="H439" s="35" t="s">
        <v>929</v>
      </c>
      <c r="I439" s="35">
        <v>3</v>
      </c>
      <c r="J439" s="37">
        <v>43509</v>
      </c>
      <c r="L439" s="39" t="s">
        <v>935</v>
      </c>
      <c r="M439" s="40"/>
      <c r="N439"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39" s="154" t="str">
        <f ca="1">IF(T_données_générales[[#This Row],[Date limite de prochaine visite]]&lt;TODAY(),"OUI","NON")</f>
        <v>NON</v>
      </c>
      <c r="P439" s="154" t="str">
        <f ca="1">IF(AND(T_données_générales[[#This Row],[Date limite de prochaine visite]]&gt;=TODAY(),T_données_générales[[#This Row],[Date limite de prochaine visite]]&lt;TODAY()+15),"OUI","NON")</f>
        <v>NON</v>
      </c>
      <c r="Q439" s="154" t="str">
        <f ca="1">IF(T_données_générales[[#This Row],[Date limite de prochaine visite]]&gt;TODAY()+15,"OUI","NON")</f>
        <v>OUI</v>
      </c>
    </row>
    <row r="440" spans="1:17" ht="12.75" x14ac:dyDescent="0.35">
      <c r="A440" s="35">
        <v>1347</v>
      </c>
      <c r="B440" s="36" t="s">
        <v>114</v>
      </c>
      <c r="C440" s="36" t="s">
        <v>580</v>
      </c>
      <c r="D440" s="35" t="s">
        <v>28</v>
      </c>
      <c r="E440" s="37">
        <v>31355</v>
      </c>
      <c r="F440" s="38" t="s">
        <v>947</v>
      </c>
      <c r="G440" s="35" t="s">
        <v>922</v>
      </c>
      <c r="H440" s="35" t="s">
        <v>931</v>
      </c>
      <c r="I440" s="35">
        <v>5</v>
      </c>
      <c r="J440" s="37">
        <v>44081</v>
      </c>
      <c r="L440" s="39"/>
      <c r="M440" s="40"/>
      <c r="N44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45907</v>
      </c>
      <c r="O440" s="154" t="str">
        <f ca="1">IF(T_données_générales[[#This Row],[Date limite de prochaine visite]]&lt;TODAY(),"OUI","NON")</f>
        <v>NON</v>
      </c>
      <c r="P440" s="154" t="str">
        <f ca="1">IF(AND(T_données_générales[[#This Row],[Date limite de prochaine visite]]&gt;=TODAY(),T_données_générales[[#This Row],[Date limite de prochaine visite]]&lt;TODAY()+15),"OUI","NON")</f>
        <v>NON</v>
      </c>
      <c r="Q440" s="154" t="str">
        <f ca="1">IF(T_données_générales[[#This Row],[Date limite de prochaine visite]]&gt;TODAY()+15,"OUI","NON")</f>
        <v>OUI</v>
      </c>
    </row>
    <row r="441" spans="1:17" ht="12.75" x14ac:dyDescent="0.35">
      <c r="A441" s="35">
        <v>1460</v>
      </c>
      <c r="B441" s="36" t="s">
        <v>85</v>
      </c>
      <c r="C441" s="36" t="s">
        <v>551</v>
      </c>
      <c r="D441" s="35" t="s">
        <v>28</v>
      </c>
      <c r="E441" s="37">
        <v>34828</v>
      </c>
      <c r="F441" s="38" t="s">
        <v>956</v>
      </c>
      <c r="G441" s="35" t="s">
        <v>927</v>
      </c>
      <c r="H441" s="35" t="s">
        <v>928</v>
      </c>
      <c r="I441" s="35">
        <v>2</v>
      </c>
      <c r="J441" s="37">
        <v>43255</v>
      </c>
      <c r="L441" s="39"/>
      <c r="M441" s="40"/>
      <c r="N44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43986</v>
      </c>
      <c r="O441" s="154" t="str">
        <f ca="1">IF(T_données_générales[[#This Row],[Date limite de prochaine visite]]&lt;TODAY(),"OUI","NON")</f>
        <v>OUI</v>
      </c>
      <c r="P441" s="154" t="str">
        <f ca="1">IF(AND(T_données_générales[[#This Row],[Date limite de prochaine visite]]&gt;=TODAY(),T_données_générales[[#This Row],[Date limite de prochaine visite]]&lt;TODAY()+15),"OUI","NON")</f>
        <v>NON</v>
      </c>
      <c r="Q441" s="154" t="str">
        <f ca="1">IF(T_données_générales[[#This Row],[Date limite de prochaine visite]]&gt;TODAY()+15,"OUI","NON")</f>
        <v>NON</v>
      </c>
    </row>
    <row r="442" spans="1:17" ht="12.75" x14ac:dyDescent="0.35">
      <c r="A442" s="35">
        <v>1634</v>
      </c>
      <c r="B442" s="36" t="s">
        <v>330</v>
      </c>
      <c r="C442" s="36" t="s">
        <v>784</v>
      </c>
      <c r="D442" s="35" t="s">
        <v>28</v>
      </c>
      <c r="E442" s="37">
        <v>39489</v>
      </c>
      <c r="F442" s="38" t="s">
        <v>957</v>
      </c>
      <c r="G442" s="35" t="s">
        <v>927</v>
      </c>
      <c r="H442" s="35" t="s">
        <v>931</v>
      </c>
      <c r="I442" s="35">
        <v>5</v>
      </c>
      <c r="J442" s="37">
        <v>43164</v>
      </c>
      <c r="L442" s="39"/>
      <c r="M442" s="40"/>
      <c r="N44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44990</v>
      </c>
      <c r="O442" s="154" t="str">
        <f ca="1">IF(T_données_générales[[#This Row],[Date limite de prochaine visite]]&lt;TODAY(),"OUI","NON")</f>
        <v>NON</v>
      </c>
      <c r="P442" s="154" t="str">
        <f ca="1">IF(AND(T_données_générales[[#This Row],[Date limite de prochaine visite]]&gt;=TODAY(),T_données_générales[[#This Row],[Date limite de prochaine visite]]&lt;TODAY()+15),"OUI","NON")</f>
        <v>NON</v>
      </c>
      <c r="Q442" s="154" t="str">
        <f ca="1">IF(T_données_générales[[#This Row],[Date limite de prochaine visite]]&gt;TODAY()+15,"OUI","NON")</f>
        <v>OUI</v>
      </c>
    </row>
    <row r="443" spans="1:17" ht="12.75" x14ac:dyDescent="0.35">
      <c r="A443" s="35">
        <v>1400</v>
      </c>
      <c r="B443" s="36" t="s">
        <v>212</v>
      </c>
      <c r="C443" s="36" t="s">
        <v>678</v>
      </c>
      <c r="D443" s="35" t="s">
        <v>28</v>
      </c>
      <c r="E443" s="37">
        <v>32881</v>
      </c>
      <c r="F443" s="38" t="s">
        <v>947</v>
      </c>
      <c r="G443" s="35" t="s">
        <v>927</v>
      </c>
      <c r="H443" s="35" t="s">
        <v>931</v>
      </c>
      <c r="I443" s="35">
        <v>5</v>
      </c>
      <c r="J443" s="37">
        <v>43864</v>
      </c>
      <c r="L443" s="39"/>
      <c r="M443" s="40"/>
      <c r="N44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45691</v>
      </c>
      <c r="O443" s="154" t="str">
        <f ca="1">IF(T_données_générales[[#This Row],[Date limite de prochaine visite]]&lt;TODAY(),"OUI","NON")</f>
        <v>NON</v>
      </c>
      <c r="P443" s="154" t="str">
        <f ca="1">IF(AND(T_données_générales[[#This Row],[Date limite de prochaine visite]]&gt;=TODAY(),T_données_générales[[#This Row],[Date limite de prochaine visite]]&lt;TODAY()+15),"OUI","NON")</f>
        <v>NON</v>
      </c>
      <c r="Q443" s="154" t="str">
        <f ca="1">IF(T_données_générales[[#This Row],[Date limite de prochaine visite]]&gt;TODAY()+15,"OUI","NON")</f>
        <v>OUI</v>
      </c>
    </row>
    <row r="444" spans="1:17" ht="12.75" x14ac:dyDescent="0.35">
      <c r="A444" s="35">
        <v>1604</v>
      </c>
      <c r="B444" s="36" t="s">
        <v>292</v>
      </c>
      <c r="C444" s="36" t="s">
        <v>753</v>
      </c>
      <c r="D444" s="35" t="s">
        <v>28</v>
      </c>
      <c r="E444" s="37">
        <v>38500</v>
      </c>
      <c r="F444" s="38" t="s">
        <v>953</v>
      </c>
      <c r="G444" s="35" t="s">
        <v>922</v>
      </c>
      <c r="H444" s="35" t="s">
        <v>931</v>
      </c>
      <c r="I444" s="35">
        <v>5</v>
      </c>
      <c r="J444" s="37">
        <v>43045</v>
      </c>
      <c r="L444" s="39"/>
      <c r="M444" s="40"/>
      <c r="N44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44871</v>
      </c>
      <c r="O444" s="154" t="str">
        <f ca="1">IF(T_données_générales[[#This Row],[Date limite de prochaine visite]]&lt;TODAY(),"OUI","NON")</f>
        <v>NON</v>
      </c>
      <c r="P444" s="154" t="str">
        <f ca="1">IF(AND(T_données_générales[[#This Row],[Date limite de prochaine visite]]&gt;=TODAY(),T_données_générales[[#This Row],[Date limite de prochaine visite]]&lt;TODAY()+15),"OUI","NON")</f>
        <v>NON</v>
      </c>
      <c r="Q444" s="154" t="str">
        <f ca="1">IF(T_données_générales[[#This Row],[Date limite de prochaine visite]]&gt;TODAY()+15,"OUI","NON")</f>
        <v>OUI</v>
      </c>
    </row>
    <row r="445" spans="1:17" ht="12.75" x14ac:dyDescent="0.35">
      <c r="A445" s="35">
        <v>1466</v>
      </c>
      <c r="B445" s="36" t="s">
        <v>416</v>
      </c>
      <c r="C445" s="36" t="s">
        <v>687</v>
      </c>
      <c r="D445" s="35" t="s">
        <v>28</v>
      </c>
      <c r="E445" s="37">
        <v>35096</v>
      </c>
      <c r="F445" s="38" t="s">
        <v>955</v>
      </c>
      <c r="G445" s="35" t="s">
        <v>927</v>
      </c>
      <c r="H445" s="35" t="s">
        <v>931</v>
      </c>
      <c r="I445" s="35">
        <v>5</v>
      </c>
      <c r="J445" s="37">
        <v>42982</v>
      </c>
      <c r="L445" s="39"/>
      <c r="M445" s="40"/>
      <c r="N44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44808</v>
      </c>
      <c r="O445" s="154" t="str">
        <f ca="1">IF(T_données_générales[[#This Row],[Date limite de prochaine visite]]&lt;TODAY(),"OUI","NON")</f>
        <v>NON</v>
      </c>
      <c r="P445" s="154" t="str">
        <f ca="1">IF(AND(T_données_générales[[#This Row],[Date limite de prochaine visite]]&gt;=TODAY(),T_données_générales[[#This Row],[Date limite de prochaine visite]]&lt;TODAY()+15),"OUI","NON")</f>
        <v>NON</v>
      </c>
      <c r="Q445" s="154" t="str">
        <f ca="1">IF(T_données_générales[[#This Row],[Date limite de prochaine visite]]&gt;TODAY()+15,"OUI","NON")</f>
        <v>OUI</v>
      </c>
    </row>
    <row r="446" spans="1:17" ht="12.75" x14ac:dyDescent="0.35">
      <c r="A446" s="35">
        <v>1687</v>
      </c>
      <c r="B446" s="36" t="s">
        <v>419</v>
      </c>
      <c r="C446" s="36" t="s">
        <v>854</v>
      </c>
      <c r="D446" s="35" t="s">
        <v>27</v>
      </c>
      <c r="E446" s="37">
        <v>40917</v>
      </c>
      <c r="F446" s="38" t="s">
        <v>951</v>
      </c>
      <c r="G446" s="35" t="s">
        <v>927</v>
      </c>
      <c r="H446" s="35" t="s">
        <v>928</v>
      </c>
      <c r="I446" s="35">
        <v>4</v>
      </c>
      <c r="J446" s="37">
        <v>44005</v>
      </c>
      <c r="K446" s="37">
        <v>44081</v>
      </c>
      <c r="L446" s="39"/>
      <c r="M446" s="40"/>
      <c r="N44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44081</v>
      </c>
      <c r="O446" s="154" t="str">
        <f ca="1">IF(T_données_générales[[#This Row],[Date limite de prochaine visite]]&lt;TODAY(),"OUI","NON")</f>
        <v>OUI</v>
      </c>
      <c r="P446" s="154" t="str">
        <f ca="1">IF(AND(T_données_générales[[#This Row],[Date limite de prochaine visite]]&gt;=TODAY(),T_données_générales[[#This Row],[Date limite de prochaine visite]]&lt;TODAY()+15),"OUI","NON")</f>
        <v>NON</v>
      </c>
      <c r="Q446" s="154" t="str">
        <f ca="1">IF(T_données_générales[[#This Row],[Date limite de prochaine visite]]&gt;TODAY()+15,"OUI","NON")</f>
        <v>NON</v>
      </c>
    </row>
    <row r="447" spans="1:17" ht="12.75" x14ac:dyDescent="0.35">
      <c r="A447" s="35">
        <v>1570</v>
      </c>
      <c r="B447" s="36" t="s">
        <v>285</v>
      </c>
      <c r="C447" s="36" t="s">
        <v>747</v>
      </c>
      <c r="D447" s="35" t="s">
        <v>28</v>
      </c>
      <c r="E447" s="37">
        <v>37865</v>
      </c>
      <c r="F447" s="38" t="s">
        <v>951</v>
      </c>
      <c r="G447" s="35" t="s">
        <v>922</v>
      </c>
      <c r="H447" s="35" t="s">
        <v>931</v>
      </c>
      <c r="I447" s="35">
        <v>5</v>
      </c>
      <c r="J447" s="37">
        <v>43402</v>
      </c>
      <c r="L447" s="39"/>
      <c r="M447" s="40"/>
      <c r="N44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45228</v>
      </c>
      <c r="O447" s="154" t="str">
        <f ca="1">IF(T_données_générales[[#This Row],[Date limite de prochaine visite]]&lt;TODAY(),"OUI","NON")</f>
        <v>NON</v>
      </c>
      <c r="P447" s="154" t="str">
        <f ca="1">IF(AND(T_données_générales[[#This Row],[Date limite de prochaine visite]]&gt;=TODAY(),T_données_générales[[#This Row],[Date limite de prochaine visite]]&lt;TODAY()+15),"OUI","NON")</f>
        <v>NON</v>
      </c>
      <c r="Q447" s="154" t="str">
        <f ca="1">IF(T_données_générales[[#This Row],[Date limite de prochaine visite]]&gt;TODAY()+15,"OUI","NON")</f>
        <v>OUI</v>
      </c>
    </row>
    <row r="448" spans="1:17" ht="12.75" x14ac:dyDescent="0.35">
      <c r="A448" s="35">
        <v>1376</v>
      </c>
      <c r="B448" s="36" t="s">
        <v>352</v>
      </c>
      <c r="C448" s="36" t="s">
        <v>801</v>
      </c>
      <c r="D448" s="35" t="s">
        <v>28</v>
      </c>
      <c r="E448" s="37">
        <v>32412</v>
      </c>
      <c r="F448" s="38" t="s">
        <v>954</v>
      </c>
      <c r="G448" s="35" t="s">
        <v>927</v>
      </c>
      <c r="H448" s="35" t="s">
        <v>929</v>
      </c>
      <c r="I448" s="35">
        <v>3</v>
      </c>
      <c r="J448" s="37">
        <v>43430</v>
      </c>
      <c r="L448" s="39"/>
      <c r="M448" s="40"/>
      <c r="N44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44526</v>
      </c>
      <c r="O448" s="154" t="str">
        <f ca="1">IF(T_données_générales[[#This Row],[Date limite de prochaine visite]]&lt;TODAY(),"OUI","NON")</f>
        <v>NON</v>
      </c>
      <c r="P448" s="154" t="str">
        <f ca="1">IF(AND(T_données_générales[[#This Row],[Date limite de prochaine visite]]&gt;=TODAY(),T_données_générales[[#This Row],[Date limite de prochaine visite]]&lt;TODAY()+15),"OUI","NON")</f>
        <v>NON</v>
      </c>
      <c r="Q448" s="154" t="str">
        <f ca="1">IF(T_données_générales[[#This Row],[Date limite de prochaine visite]]&gt;TODAY()+15,"OUI","NON")</f>
        <v>OUI</v>
      </c>
    </row>
    <row r="449" spans="1:17" ht="12.75" x14ac:dyDescent="0.35">
      <c r="A449" s="35">
        <v>1714</v>
      </c>
      <c r="B449" s="36" t="s">
        <v>394</v>
      </c>
      <c r="C449" s="36" t="s">
        <v>839</v>
      </c>
      <c r="D449" s="35" t="s">
        <v>27</v>
      </c>
      <c r="E449" s="37">
        <v>43108</v>
      </c>
      <c r="F449" s="38" t="s">
        <v>953</v>
      </c>
      <c r="G449" s="35" t="s">
        <v>927</v>
      </c>
      <c r="H449" s="35" t="s">
        <v>929</v>
      </c>
      <c r="I449" s="35">
        <v>3</v>
      </c>
      <c r="J449" s="37">
        <v>44183</v>
      </c>
      <c r="L449" s="39"/>
      <c r="M449" s="40"/>
      <c r="N44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45278</v>
      </c>
      <c r="O449" s="154" t="str">
        <f ca="1">IF(T_données_générales[[#This Row],[Date limite de prochaine visite]]&lt;TODAY(),"OUI","NON")</f>
        <v>NON</v>
      </c>
      <c r="P449" s="154" t="str">
        <f ca="1">IF(AND(T_données_générales[[#This Row],[Date limite de prochaine visite]]&gt;=TODAY(),T_données_générales[[#This Row],[Date limite de prochaine visite]]&lt;TODAY()+15),"OUI","NON")</f>
        <v>NON</v>
      </c>
      <c r="Q449" s="154" t="str">
        <f ca="1">IF(T_données_générales[[#This Row],[Date limite de prochaine visite]]&gt;TODAY()+15,"OUI","NON")</f>
        <v>OUI</v>
      </c>
    </row>
    <row r="450" spans="1:17" ht="12.75" x14ac:dyDescent="0.35">
      <c r="A450" s="35">
        <v>1481</v>
      </c>
      <c r="B450" s="36" t="s">
        <v>135</v>
      </c>
      <c r="C450" s="36" t="s">
        <v>601</v>
      </c>
      <c r="D450" s="35" t="s">
        <v>27</v>
      </c>
      <c r="E450" s="37">
        <v>35799</v>
      </c>
      <c r="F450" s="38" t="s">
        <v>955</v>
      </c>
      <c r="G450" s="35" t="s">
        <v>927</v>
      </c>
      <c r="H450" s="35" t="s">
        <v>929</v>
      </c>
      <c r="I450" s="35">
        <v>3</v>
      </c>
      <c r="J450" s="37">
        <v>43438</v>
      </c>
      <c r="L450" s="39"/>
      <c r="M450" s="40"/>
      <c r="N45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44534</v>
      </c>
      <c r="O450" s="154" t="str">
        <f ca="1">IF(T_données_générales[[#This Row],[Date limite de prochaine visite]]&lt;TODAY(),"OUI","NON")</f>
        <v>NON</v>
      </c>
      <c r="P450" s="154" t="str">
        <f ca="1">IF(AND(T_données_générales[[#This Row],[Date limite de prochaine visite]]&gt;=TODAY(),T_données_générales[[#This Row],[Date limite de prochaine visite]]&lt;TODAY()+15),"OUI","NON")</f>
        <v>NON</v>
      </c>
      <c r="Q450" s="154" t="str">
        <f ca="1">IF(T_données_générales[[#This Row],[Date limite de prochaine visite]]&gt;TODAY()+15,"OUI","NON")</f>
        <v>OUI</v>
      </c>
    </row>
    <row r="451" spans="1:17" ht="12.75" x14ac:dyDescent="0.35">
      <c r="A451" s="35">
        <v>1550</v>
      </c>
      <c r="B451" s="36" t="s">
        <v>512</v>
      </c>
      <c r="C451" s="36" t="s">
        <v>919</v>
      </c>
      <c r="D451" s="35" t="s">
        <v>27</v>
      </c>
      <c r="E451" s="37">
        <v>37445</v>
      </c>
      <c r="F451" s="38" t="s">
        <v>954</v>
      </c>
      <c r="G451" s="35" t="s">
        <v>922</v>
      </c>
      <c r="H451" s="35" t="s">
        <v>929</v>
      </c>
      <c r="I451" s="35">
        <v>3</v>
      </c>
      <c r="J451" s="37">
        <v>44020</v>
      </c>
      <c r="L451" s="39" t="s">
        <v>943</v>
      </c>
      <c r="M451" s="40">
        <v>44348</v>
      </c>
      <c r="N45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44356</v>
      </c>
      <c r="O451" s="154" t="str">
        <f ca="1">IF(T_données_générales[[#This Row],[Date limite de prochaine visite]]&lt;TODAY(),"OUI","NON")</f>
        <v>NON</v>
      </c>
      <c r="P451" s="154" t="str">
        <f ca="1">IF(AND(T_données_générales[[#This Row],[Date limite de prochaine visite]]&gt;=TODAY(),T_données_générales[[#This Row],[Date limite de prochaine visite]]&lt;TODAY()+15),"OUI","NON")</f>
        <v>NON</v>
      </c>
      <c r="Q451" s="154" t="str">
        <f ca="1">IF(T_données_générales[[#This Row],[Date limite de prochaine visite]]&gt;TODAY()+15,"OUI","NON")</f>
        <v>NON</v>
      </c>
    </row>
    <row r="452" spans="1:17" ht="12.75" x14ac:dyDescent="0.35">
      <c r="A452" s="35">
        <v>1633</v>
      </c>
      <c r="B452" s="36" t="s">
        <v>313</v>
      </c>
      <c r="C452" s="36" t="s">
        <v>25</v>
      </c>
      <c r="D452" s="35" t="s">
        <v>27</v>
      </c>
      <c r="E452" s="37">
        <v>39489</v>
      </c>
      <c r="F452" s="38" t="s">
        <v>957</v>
      </c>
      <c r="G452" s="35" t="s">
        <v>927</v>
      </c>
      <c r="H452" s="35" t="s">
        <v>928</v>
      </c>
      <c r="I452" s="35">
        <v>4</v>
      </c>
      <c r="J452" s="37">
        <v>43837</v>
      </c>
      <c r="L452" s="39"/>
      <c r="M452" s="40"/>
      <c r="N45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45298</v>
      </c>
      <c r="O452" s="154" t="str">
        <f ca="1">IF(T_données_générales[[#This Row],[Date limite de prochaine visite]]&lt;TODAY(),"OUI","NON")</f>
        <v>NON</v>
      </c>
      <c r="P452" s="154" t="str">
        <f ca="1">IF(AND(T_données_générales[[#This Row],[Date limite de prochaine visite]]&gt;=TODAY(),T_données_générales[[#This Row],[Date limite de prochaine visite]]&lt;TODAY()+15),"OUI","NON")</f>
        <v>NON</v>
      </c>
      <c r="Q452" s="154" t="str">
        <f ca="1">IF(T_données_générales[[#This Row],[Date limite de prochaine visite]]&gt;TODAY()+15,"OUI","NON")</f>
        <v>OUI</v>
      </c>
    </row>
    <row r="453" spans="1:17" ht="12.75" x14ac:dyDescent="0.35">
      <c r="A453" s="35">
        <v>1431</v>
      </c>
      <c r="B453" s="36" t="s">
        <v>256</v>
      </c>
      <c r="C453" s="36" t="s">
        <v>720</v>
      </c>
      <c r="D453" s="35" t="s">
        <v>28</v>
      </c>
      <c r="E453" s="37">
        <v>34432</v>
      </c>
      <c r="F453" s="38" t="s">
        <v>949</v>
      </c>
      <c r="G453" s="35" t="s">
        <v>927</v>
      </c>
      <c r="H453" s="35" t="s">
        <v>931</v>
      </c>
      <c r="I453" s="35">
        <v>5</v>
      </c>
      <c r="J453" s="37">
        <v>43374</v>
      </c>
      <c r="L453" s="39"/>
      <c r="M453" s="40"/>
      <c r="N45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45200</v>
      </c>
      <c r="O453" s="154" t="str">
        <f ca="1">IF(T_données_générales[[#This Row],[Date limite de prochaine visite]]&lt;TODAY(),"OUI","NON")</f>
        <v>NON</v>
      </c>
      <c r="P453" s="154" t="str">
        <f ca="1">IF(AND(T_données_générales[[#This Row],[Date limite de prochaine visite]]&gt;=TODAY(),T_données_générales[[#This Row],[Date limite de prochaine visite]]&lt;TODAY()+15),"OUI","NON")</f>
        <v>NON</v>
      </c>
      <c r="Q453" s="154" t="str">
        <f ca="1">IF(T_données_générales[[#This Row],[Date limite de prochaine visite]]&gt;TODAY()+15,"OUI","NON")</f>
        <v>OUI</v>
      </c>
    </row>
    <row r="454" spans="1:17" ht="12.75" x14ac:dyDescent="0.35">
      <c r="A454" s="35">
        <v>1528</v>
      </c>
      <c r="B454" s="36" t="s">
        <v>195</v>
      </c>
      <c r="C454" s="36" t="s">
        <v>660</v>
      </c>
      <c r="D454" s="35" t="s">
        <v>27</v>
      </c>
      <c r="E454" s="37">
        <v>36801</v>
      </c>
      <c r="F454" s="38" t="s">
        <v>947</v>
      </c>
      <c r="G454" s="35" t="s">
        <v>922</v>
      </c>
      <c r="H454" s="35" t="s">
        <v>931</v>
      </c>
      <c r="I454" s="35">
        <v>5</v>
      </c>
      <c r="J454" s="37">
        <v>44158</v>
      </c>
      <c r="L454" s="39"/>
      <c r="M454" s="40"/>
      <c r="N45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45984</v>
      </c>
      <c r="O454" s="154" t="str">
        <f ca="1">IF(T_données_générales[[#This Row],[Date limite de prochaine visite]]&lt;TODAY(),"OUI","NON")</f>
        <v>NON</v>
      </c>
      <c r="P454" s="154" t="str">
        <f ca="1">IF(AND(T_données_générales[[#This Row],[Date limite de prochaine visite]]&gt;=TODAY(),T_données_générales[[#This Row],[Date limite de prochaine visite]]&lt;TODAY()+15),"OUI","NON")</f>
        <v>NON</v>
      </c>
      <c r="Q454" s="154" t="str">
        <f ca="1">IF(T_données_générales[[#This Row],[Date limite de prochaine visite]]&gt;TODAY()+15,"OUI","NON")</f>
        <v>OUI</v>
      </c>
    </row>
    <row r="455" spans="1:17" ht="12.75" x14ac:dyDescent="0.35">
      <c r="A455" s="35">
        <v>1800</v>
      </c>
      <c r="B455" s="36" t="s">
        <v>233</v>
      </c>
      <c r="C455" s="36" t="s">
        <v>698</v>
      </c>
      <c r="D455" s="35" t="s">
        <v>27</v>
      </c>
      <c r="E455" s="37">
        <v>44211</v>
      </c>
      <c r="F455" s="38" t="s">
        <v>947</v>
      </c>
      <c r="G455" s="35" t="s">
        <v>924</v>
      </c>
      <c r="H455" s="35" t="s">
        <v>931</v>
      </c>
      <c r="I455" s="35">
        <v>5</v>
      </c>
      <c r="J455" s="37">
        <v>44257</v>
      </c>
      <c r="L455" s="39" t="s">
        <v>943</v>
      </c>
      <c r="M455" s="40"/>
      <c r="N455"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55" s="154" t="str">
        <f ca="1">IF(T_données_générales[[#This Row],[Date limite de prochaine visite]]&lt;TODAY(),"OUI","NON")</f>
        <v>NON</v>
      </c>
      <c r="P455" s="154" t="str">
        <f ca="1">IF(AND(T_données_générales[[#This Row],[Date limite de prochaine visite]]&gt;=TODAY(),T_données_générales[[#This Row],[Date limite de prochaine visite]]&lt;TODAY()+15),"OUI","NON")</f>
        <v>NON</v>
      </c>
      <c r="Q455" s="154" t="str">
        <f ca="1">IF(T_données_générales[[#This Row],[Date limite de prochaine visite]]&gt;TODAY()+15,"OUI","NON")</f>
        <v>OUI</v>
      </c>
    </row>
    <row r="456" spans="1:17" ht="12.75" x14ac:dyDescent="0.35">
      <c r="A456" s="35">
        <v>1432</v>
      </c>
      <c r="B456" s="36" t="s">
        <v>339</v>
      </c>
      <c r="C456" s="36" t="s">
        <v>792</v>
      </c>
      <c r="D456" s="35" t="s">
        <v>27</v>
      </c>
      <c r="E456" s="37">
        <v>34432</v>
      </c>
      <c r="F456" s="38" t="s">
        <v>954</v>
      </c>
      <c r="G456" s="35" t="s">
        <v>927</v>
      </c>
      <c r="H456" s="35" t="s">
        <v>931</v>
      </c>
      <c r="I456" s="35">
        <v>5</v>
      </c>
      <c r="J456" s="37">
        <v>43739</v>
      </c>
      <c r="L456" s="39" t="s">
        <v>935</v>
      </c>
      <c r="M456" s="40">
        <v>44326</v>
      </c>
      <c r="N45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44334</v>
      </c>
      <c r="O456" s="154" t="str">
        <f ca="1">IF(T_données_générales[[#This Row],[Date limite de prochaine visite]]&lt;TODAY(),"OUI","NON")</f>
        <v>OUI</v>
      </c>
      <c r="P456" s="154" t="str">
        <f ca="1">IF(AND(T_données_générales[[#This Row],[Date limite de prochaine visite]]&gt;=TODAY(),T_données_générales[[#This Row],[Date limite de prochaine visite]]&lt;TODAY()+15),"OUI","NON")</f>
        <v>NON</v>
      </c>
      <c r="Q456" s="154" t="str">
        <f ca="1">IF(T_données_générales[[#This Row],[Date limite de prochaine visite]]&gt;TODAY()+15,"OUI","NON")</f>
        <v>NON</v>
      </c>
    </row>
    <row r="457" spans="1:17" ht="12.75" x14ac:dyDescent="0.35">
      <c r="A457" s="35">
        <v>1611</v>
      </c>
      <c r="B457" s="36" t="s">
        <v>509</v>
      </c>
      <c r="C457" s="36" t="s">
        <v>917</v>
      </c>
      <c r="D457" s="35" t="s">
        <v>27</v>
      </c>
      <c r="E457" s="37">
        <v>38817</v>
      </c>
      <c r="F457" s="38" t="s">
        <v>948</v>
      </c>
      <c r="G457" s="35" t="s">
        <v>922</v>
      </c>
      <c r="H457" s="35" t="s">
        <v>931</v>
      </c>
      <c r="I457" s="35">
        <v>5</v>
      </c>
      <c r="J457" s="37">
        <v>43850</v>
      </c>
      <c r="L457" s="39"/>
      <c r="M457" s="40"/>
      <c r="N45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45677</v>
      </c>
      <c r="O457" s="154" t="str">
        <f ca="1">IF(T_données_générales[[#This Row],[Date limite de prochaine visite]]&lt;TODAY(),"OUI","NON")</f>
        <v>NON</v>
      </c>
      <c r="P457" s="154" t="str">
        <f ca="1">IF(AND(T_données_générales[[#This Row],[Date limite de prochaine visite]]&gt;=TODAY(),T_données_générales[[#This Row],[Date limite de prochaine visite]]&lt;TODAY()+15),"OUI","NON")</f>
        <v>NON</v>
      </c>
      <c r="Q457" s="154" t="str">
        <f ca="1">IF(T_données_générales[[#This Row],[Date limite de prochaine visite]]&gt;TODAY()+15,"OUI","NON")</f>
        <v>OUI</v>
      </c>
    </row>
    <row r="458" spans="1:17" ht="12.75" x14ac:dyDescent="0.35">
      <c r="A458" s="35">
        <v>1324</v>
      </c>
      <c r="B458" s="36" t="s">
        <v>68</v>
      </c>
      <c r="C458" s="36" t="s">
        <v>536</v>
      </c>
      <c r="D458" s="35" t="s">
        <v>28</v>
      </c>
      <c r="E458" s="37">
        <v>29986</v>
      </c>
      <c r="F458" s="38" t="s">
        <v>955</v>
      </c>
      <c r="G458" s="35" t="s">
        <v>922</v>
      </c>
      <c r="H458" s="35" t="s">
        <v>931</v>
      </c>
      <c r="I458" s="35">
        <v>5</v>
      </c>
      <c r="J458" s="37">
        <v>42821</v>
      </c>
      <c r="L458" s="39"/>
      <c r="M458" s="40"/>
      <c r="N45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44647</v>
      </c>
      <c r="O458" s="154" t="str">
        <f ca="1">IF(T_données_générales[[#This Row],[Date limite de prochaine visite]]&lt;TODAY(),"OUI","NON")</f>
        <v>NON</v>
      </c>
      <c r="P458" s="154" t="str">
        <f ca="1">IF(AND(T_données_générales[[#This Row],[Date limite de prochaine visite]]&gt;=TODAY(),T_données_générales[[#This Row],[Date limite de prochaine visite]]&lt;TODAY()+15),"OUI","NON")</f>
        <v>NON</v>
      </c>
      <c r="Q458" s="154" t="str">
        <f ca="1">IF(T_données_générales[[#This Row],[Date limite de prochaine visite]]&gt;TODAY()+15,"OUI","NON")</f>
        <v>OUI</v>
      </c>
    </row>
    <row r="459" spans="1:17" ht="12.75" x14ac:dyDescent="0.35">
      <c r="A459" s="35">
        <v>1469</v>
      </c>
      <c r="B459" s="36" t="s">
        <v>172</v>
      </c>
      <c r="C459" s="36" t="s">
        <v>639</v>
      </c>
      <c r="D459" s="35" t="s">
        <v>27</v>
      </c>
      <c r="E459" s="37">
        <v>35799</v>
      </c>
      <c r="F459" s="38" t="s">
        <v>956</v>
      </c>
      <c r="G459" s="35" t="s">
        <v>927</v>
      </c>
      <c r="H459" s="35" t="s">
        <v>931</v>
      </c>
      <c r="I459" s="35">
        <v>5</v>
      </c>
      <c r="J459" s="37">
        <v>43136</v>
      </c>
      <c r="L459" s="39" t="s">
        <v>935</v>
      </c>
      <c r="M459" s="40"/>
      <c r="N459"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59" s="154" t="str">
        <f ca="1">IF(T_données_générales[[#This Row],[Date limite de prochaine visite]]&lt;TODAY(),"OUI","NON")</f>
        <v>NON</v>
      </c>
      <c r="P459" s="154" t="str">
        <f ca="1">IF(AND(T_données_générales[[#This Row],[Date limite de prochaine visite]]&gt;=TODAY(),T_données_générales[[#This Row],[Date limite de prochaine visite]]&lt;TODAY()+15),"OUI","NON")</f>
        <v>NON</v>
      </c>
      <c r="Q459" s="154" t="str">
        <f ca="1">IF(T_données_générales[[#This Row],[Date limite de prochaine visite]]&gt;TODAY()+15,"OUI","NON")</f>
        <v>OUI</v>
      </c>
    </row>
    <row r="460" spans="1:17" ht="12.75" x14ac:dyDescent="0.35">
      <c r="A460" s="35">
        <v>1419</v>
      </c>
      <c r="B460" s="36" t="s">
        <v>423</v>
      </c>
      <c r="C460" s="36" t="s">
        <v>42</v>
      </c>
      <c r="D460" s="35" t="s">
        <v>28</v>
      </c>
      <c r="E460" s="37">
        <v>33980</v>
      </c>
      <c r="F460" s="38" t="s">
        <v>948</v>
      </c>
      <c r="G460" s="35" t="s">
        <v>924</v>
      </c>
      <c r="H460" s="35" t="s">
        <v>928</v>
      </c>
      <c r="I460" s="35">
        <v>4</v>
      </c>
      <c r="J460" s="37">
        <v>44186</v>
      </c>
      <c r="K460" s="37">
        <v>44228</v>
      </c>
      <c r="L460" s="39"/>
      <c r="M460" s="40"/>
      <c r="N46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44228</v>
      </c>
      <c r="O460" s="154" t="str">
        <f ca="1">IF(T_données_générales[[#This Row],[Date limite de prochaine visite]]&lt;TODAY(),"OUI","NON")</f>
        <v>OUI</v>
      </c>
      <c r="P460" s="154" t="str">
        <f ca="1">IF(AND(T_données_générales[[#This Row],[Date limite de prochaine visite]]&gt;=TODAY(),T_données_générales[[#This Row],[Date limite de prochaine visite]]&lt;TODAY()+15),"OUI","NON")</f>
        <v>NON</v>
      </c>
      <c r="Q460" s="154" t="str">
        <f ca="1">IF(T_données_générales[[#This Row],[Date limite de prochaine visite]]&gt;TODAY()+15,"OUI","NON")</f>
        <v>NON</v>
      </c>
    </row>
    <row r="461" spans="1:17" ht="12.75" x14ac:dyDescent="0.35">
      <c r="A461" s="35">
        <v>1772</v>
      </c>
      <c r="B461" s="36" t="s">
        <v>370</v>
      </c>
      <c r="C461" s="36" t="s">
        <v>816</v>
      </c>
      <c r="D461" s="35" t="s">
        <v>28</v>
      </c>
      <c r="E461" s="37">
        <v>44094</v>
      </c>
      <c r="F461" s="38" t="s">
        <v>954</v>
      </c>
      <c r="G461" s="35" t="s">
        <v>924</v>
      </c>
      <c r="H461" s="35" t="s">
        <v>931</v>
      </c>
      <c r="I461" s="35">
        <v>5</v>
      </c>
      <c r="J461" s="37">
        <v>44109</v>
      </c>
      <c r="L461" s="39"/>
      <c r="M461" s="40"/>
      <c r="N46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45935</v>
      </c>
      <c r="O461" s="154" t="str">
        <f ca="1">IF(T_données_générales[[#This Row],[Date limite de prochaine visite]]&lt;TODAY(),"OUI","NON")</f>
        <v>NON</v>
      </c>
      <c r="P461" s="154" t="str">
        <f ca="1">IF(AND(T_données_générales[[#This Row],[Date limite de prochaine visite]]&gt;=TODAY(),T_données_générales[[#This Row],[Date limite de prochaine visite]]&lt;TODAY()+15),"OUI","NON")</f>
        <v>NON</v>
      </c>
      <c r="Q461" s="154" t="str">
        <f ca="1">IF(T_données_générales[[#This Row],[Date limite de prochaine visite]]&gt;TODAY()+15,"OUI","NON")</f>
        <v>OUI</v>
      </c>
    </row>
    <row r="462" spans="1:17" ht="12.75" x14ac:dyDescent="0.35">
      <c r="A462" s="35">
        <v>1564</v>
      </c>
      <c r="B462" s="36" t="s">
        <v>490</v>
      </c>
      <c r="C462" s="36" t="s">
        <v>904</v>
      </c>
      <c r="D462" s="35" t="s">
        <v>28</v>
      </c>
      <c r="E462" s="37">
        <v>37627</v>
      </c>
      <c r="F462" s="38" t="s">
        <v>954</v>
      </c>
      <c r="G462" s="35" t="s">
        <v>924</v>
      </c>
      <c r="H462" s="35" t="s">
        <v>931</v>
      </c>
      <c r="I462" s="35">
        <v>5</v>
      </c>
      <c r="J462" s="37">
        <v>43150</v>
      </c>
      <c r="L462" s="39"/>
      <c r="M462" s="40"/>
      <c r="N46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44976</v>
      </c>
      <c r="O462" s="154" t="str">
        <f ca="1">IF(T_données_générales[[#This Row],[Date limite de prochaine visite]]&lt;TODAY(),"OUI","NON")</f>
        <v>NON</v>
      </c>
      <c r="P462" s="154" t="str">
        <f ca="1">IF(AND(T_données_générales[[#This Row],[Date limite de prochaine visite]]&gt;=TODAY(),T_données_générales[[#This Row],[Date limite de prochaine visite]]&lt;TODAY()+15),"OUI","NON")</f>
        <v>NON</v>
      </c>
      <c r="Q462" s="154" t="str">
        <f ca="1">IF(T_données_générales[[#This Row],[Date limite de prochaine visite]]&gt;TODAY()+15,"OUI","NON")</f>
        <v>OUI</v>
      </c>
    </row>
    <row r="463" spans="1:17" ht="12.75" x14ac:dyDescent="0.35">
      <c r="A463" s="35">
        <v>1557</v>
      </c>
      <c r="B463" s="36" t="s">
        <v>485</v>
      </c>
      <c r="C463" s="36" t="s">
        <v>899</v>
      </c>
      <c r="D463" s="35" t="s">
        <v>27</v>
      </c>
      <c r="E463" s="37">
        <v>37627</v>
      </c>
      <c r="F463" s="38" t="s">
        <v>956</v>
      </c>
      <c r="G463" s="35" t="s">
        <v>924</v>
      </c>
      <c r="H463" s="35" t="s">
        <v>929</v>
      </c>
      <c r="I463" s="35">
        <v>3</v>
      </c>
      <c r="J463" s="37">
        <v>43115</v>
      </c>
      <c r="L463" s="39"/>
      <c r="M463" s="40"/>
      <c r="N46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44211</v>
      </c>
      <c r="O463" s="154" t="str">
        <f ca="1">IF(T_données_générales[[#This Row],[Date limite de prochaine visite]]&lt;TODAY(),"OUI","NON")</f>
        <v>OUI</v>
      </c>
      <c r="P463" s="154" t="str">
        <f ca="1">IF(AND(T_données_générales[[#This Row],[Date limite de prochaine visite]]&gt;=TODAY(),T_données_générales[[#This Row],[Date limite de prochaine visite]]&lt;TODAY()+15),"OUI","NON")</f>
        <v>NON</v>
      </c>
      <c r="Q463" s="154" t="str">
        <f ca="1">IF(T_données_générales[[#This Row],[Date limite de prochaine visite]]&gt;TODAY()+15,"OUI","NON")</f>
        <v>NON</v>
      </c>
    </row>
    <row r="464" spans="1:17" ht="12.75" x14ac:dyDescent="0.35">
      <c r="A464" s="35">
        <v>1606</v>
      </c>
      <c r="B464" s="36" t="s">
        <v>298</v>
      </c>
      <c r="C464" s="36" t="s">
        <v>759</v>
      </c>
      <c r="D464" s="35" t="s">
        <v>27</v>
      </c>
      <c r="E464" s="37">
        <v>38726</v>
      </c>
      <c r="F464" s="38" t="s">
        <v>956</v>
      </c>
      <c r="G464" s="35" t="s">
        <v>922</v>
      </c>
      <c r="H464" s="35" t="s">
        <v>931</v>
      </c>
      <c r="I464" s="35">
        <v>5</v>
      </c>
      <c r="J464" s="37">
        <v>43388</v>
      </c>
      <c r="L464" s="39"/>
      <c r="M464" s="40"/>
      <c r="N46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45214</v>
      </c>
      <c r="O464" s="154" t="str">
        <f ca="1">IF(T_données_générales[[#This Row],[Date limite de prochaine visite]]&lt;TODAY(),"OUI","NON")</f>
        <v>NON</v>
      </c>
      <c r="P464" s="154" t="str">
        <f ca="1">IF(AND(T_données_générales[[#This Row],[Date limite de prochaine visite]]&gt;=TODAY(),T_données_générales[[#This Row],[Date limite de prochaine visite]]&lt;TODAY()+15),"OUI","NON")</f>
        <v>NON</v>
      </c>
      <c r="Q464" s="154" t="str">
        <f ca="1">IF(T_données_générales[[#This Row],[Date limite de prochaine visite]]&gt;TODAY()+15,"OUI","NON")</f>
        <v>OUI</v>
      </c>
    </row>
    <row r="465" spans="1:17" ht="12.75" x14ac:dyDescent="0.35">
      <c r="A465" s="35">
        <v>1392</v>
      </c>
      <c r="B465" s="36" t="s">
        <v>174</v>
      </c>
      <c r="C465" s="36" t="s">
        <v>641</v>
      </c>
      <c r="D465" s="35" t="s">
        <v>27</v>
      </c>
      <c r="E465" s="37">
        <v>32881</v>
      </c>
      <c r="F465" s="38" t="s">
        <v>948</v>
      </c>
      <c r="G465" s="35" t="s">
        <v>927</v>
      </c>
      <c r="H465" s="35" t="s">
        <v>931</v>
      </c>
      <c r="I465" s="35">
        <v>5</v>
      </c>
      <c r="J465" s="37">
        <v>43836</v>
      </c>
      <c r="L465" s="39" t="s">
        <v>943</v>
      </c>
      <c r="M465" s="40">
        <v>44319</v>
      </c>
      <c r="N46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44327</v>
      </c>
      <c r="O465" s="154" t="str">
        <f ca="1">IF(T_données_générales[[#This Row],[Date limite de prochaine visite]]&lt;TODAY(),"OUI","NON")</f>
        <v>OUI</v>
      </c>
      <c r="P465" s="154" t="str">
        <f ca="1">IF(AND(T_données_générales[[#This Row],[Date limite de prochaine visite]]&gt;=TODAY(),T_données_générales[[#This Row],[Date limite de prochaine visite]]&lt;TODAY()+15),"OUI","NON")</f>
        <v>NON</v>
      </c>
      <c r="Q465" s="154" t="str">
        <f ca="1">IF(T_données_générales[[#This Row],[Date limite de prochaine visite]]&gt;TODAY()+15,"OUI","NON")</f>
        <v>NON</v>
      </c>
    </row>
    <row r="466" spans="1:17" ht="12.75" x14ac:dyDescent="0.35">
      <c r="A466" s="35">
        <v>1655</v>
      </c>
      <c r="B466" s="36" t="s">
        <v>378</v>
      </c>
      <c r="C466" s="36" t="s">
        <v>824</v>
      </c>
      <c r="D466" s="35" t="s">
        <v>28</v>
      </c>
      <c r="E466" s="37">
        <v>40819</v>
      </c>
      <c r="F466" s="38" t="s">
        <v>957</v>
      </c>
      <c r="G466" s="35" t="s">
        <v>927</v>
      </c>
      <c r="H466" s="35" t="s">
        <v>929</v>
      </c>
      <c r="I466" s="35">
        <v>3</v>
      </c>
      <c r="J466" s="37">
        <v>44095</v>
      </c>
      <c r="L466" s="39"/>
      <c r="M466" s="40"/>
      <c r="N46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45190</v>
      </c>
      <c r="O466" s="154" t="str">
        <f ca="1">IF(T_données_générales[[#This Row],[Date limite de prochaine visite]]&lt;TODAY(),"OUI","NON")</f>
        <v>NON</v>
      </c>
      <c r="P466" s="154" t="str">
        <f ca="1">IF(AND(T_données_générales[[#This Row],[Date limite de prochaine visite]]&gt;=TODAY(),T_données_générales[[#This Row],[Date limite de prochaine visite]]&lt;TODAY()+15),"OUI","NON")</f>
        <v>NON</v>
      </c>
      <c r="Q466" s="154" t="str">
        <f ca="1">IF(T_données_générales[[#This Row],[Date limite de prochaine visite]]&gt;TODAY()+15,"OUI","NON")</f>
        <v>OUI</v>
      </c>
    </row>
    <row r="467" spans="1:17" ht="12.75" x14ac:dyDescent="0.35">
      <c r="A467" s="35">
        <v>1384</v>
      </c>
      <c r="B467" s="36" t="s">
        <v>76</v>
      </c>
      <c r="C467" s="36" t="s">
        <v>542</v>
      </c>
      <c r="D467" s="35" t="s">
        <v>27</v>
      </c>
      <c r="E467" s="37">
        <v>32755</v>
      </c>
      <c r="F467" s="38" t="s">
        <v>947</v>
      </c>
      <c r="G467" s="35" t="s">
        <v>927</v>
      </c>
      <c r="H467" s="35" t="s">
        <v>931</v>
      </c>
      <c r="I467" s="35">
        <v>5</v>
      </c>
      <c r="J467" s="37">
        <v>43739</v>
      </c>
      <c r="L467" s="39"/>
      <c r="M467" s="40"/>
      <c r="N46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45566</v>
      </c>
      <c r="O467" s="154" t="str">
        <f ca="1">IF(T_données_générales[[#This Row],[Date limite de prochaine visite]]&lt;TODAY(),"OUI","NON")</f>
        <v>NON</v>
      </c>
      <c r="P467" s="154" t="str">
        <f ca="1">IF(AND(T_données_générales[[#This Row],[Date limite de prochaine visite]]&gt;=TODAY(),T_données_générales[[#This Row],[Date limite de prochaine visite]]&lt;TODAY()+15),"OUI","NON")</f>
        <v>NON</v>
      </c>
      <c r="Q467" s="154" t="str">
        <f ca="1">IF(T_données_générales[[#This Row],[Date limite de prochaine visite]]&gt;TODAY()+15,"OUI","NON")</f>
        <v>OUI</v>
      </c>
    </row>
    <row r="468" spans="1:17" ht="12.75" x14ac:dyDescent="0.35">
      <c r="A468" s="35">
        <v>1422</v>
      </c>
      <c r="B468" s="36" t="s">
        <v>382</v>
      </c>
      <c r="C468" s="36" t="s">
        <v>827</v>
      </c>
      <c r="D468" s="35" t="s">
        <v>28</v>
      </c>
      <c r="E468" s="37">
        <v>33980</v>
      </c>
      <c r="F468" s="38" t="s">
        <v>951</v>
      </c>
      <c r="G468" s="35" t="s">
        <v>927</v>
      </c>
      <c r="H468" s="35" t="s">
        <v>928</v>
      </c>
      <c r="I468" s="35">
        <v>4</v>
      </c>
      <c r="J468" s="37">
        <v>43115</v>
      </c>
      <c r="L468" s="39"/>
      <c r="M468" s="40"/>
      <c r="N46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44576</v>
      </c>
      <c r="O468" s="154" t="str">
        <f ca="1">IF(T_données_générales[[#This Row],[Date limite de prochaine visite]]&lt;TODAY(),"OUI","NON")</f>
        <v>NON</v>
      </c>
      <c r="P468" s="154" t="str">
        <f ca="1">IF(AND(T_données_générales[[#This Row],[Date limite de prochaine visite]]&gt;=TODAY(),T_données_générales[[#This Row],[Date limite de prochaine visite]]&lt;TODAY()+15),"OUI","NON")</f>
        <v>NON</v>
      </c>
      <c r="Q468" s="154" t="str">
        <f ca="1">IF(T_données_générales[[#This Row],[Date limite de prochaine visite]]&gt;TODAY()+15,"OUI","NON")</f>
        <v>OUI</v>
      </c>
    </row>
    <row r="469" spans="1:17" ht="12.75" x14ac:dyDescent="0.35">
      <c r="A469" s="35">
        <v>1640</v>
      </c>
      <c r="B469" s="36" t="s">
        <v>344</v>
      </c>
      <c r="C469" s="36" t="s">
        <v>794</v>
      </c>
      <c r="D469" s="35" t="s">
        <v>27</v>
      </c>
      <c r="E469" s="37">
        <v>39727</v>
      </c>
      <c r="F469" s="38" t="s">
        <v>951</v>
      </c>
      <c r="G469" s="35" t="s">
        <v>923</v>
      </c>
      <c r="H469" s="35" t="s">
        <v>931</v>
      </c>
      <c r="I469" s="35">
        <v>5</v>
      </c>
      <c r="J469" s="37">
        <v>43409</v>
      </c>
      <c r="L469" s="39"/>
      <c r="M469" s="40"/>
      <c r="N46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45235</v>
      </c>
      <c r="O469" s="154" t="str">
        <f ca="1">IF(T_données_générales[[#This Row],[Date limite de prochaine visite]]&lt;TODAY(),"OUI","NON")</f>
        <v>NON</v>
      </c>
      <c r="P469" s="154" t="str">
        <f ca="1">IF(AND(T_données_générales[[#This Row],[Date limite de prochaine visite]]&gt;=TODAY(),T_données_générales[[#This Row],[Date limite de prochaine visite]]&lt;TODAY()+15),"OUI","NON")</f>
        <v>NON</v>
      </c>
      <c r="Q469" s="154" t="str">
        <f ca="1">IF(T_données_générales[[#This Row],[Date limite de prochaine visite]]&gt;TODAY()+15,"OUI","NON")</f>
        <v>OUI</v>
      </c>
    </row>
    <row r="470" spans="1:17" ht="12.75" x14ac:dyDescent="0.35">
      <c r="A470" s="35">
        <v>1373</v>
      </c>
      <c r="B470" s="36" t="s">
        <v>380</v>
      </c>
      <c r="C470" s="36" t="s">
        <v>826</v>
      </c>
      <c r="D470" s="35" t="s">
        <v>28</v>
      </c>
      <c r="E470" s="37">
        <v>32412</v>
      </c>
      <c r="F470" s="38" t="s">
        <v>956</v>
      </c>
      <c r="G470" s="35" t="s">
        <v>927</v>
      </c>
      <c r="H470" s="35" t="s">
        <v>929</v>
      </c>
      <c r="I470" s="35">
        <v>3</v>
      </c>
      <c r="J470" s="37">
        <v>43381</v>
      </c>
      <c r="L470" s="39" t="s">
        <v>930</v>
      </c>
      <c r="M470" s="40"/>
      <c r="N470"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70" s="154" t="str">
        <f ca="1">IF(T_données_générales[[#This Row],[Date limite de prochaine visite]]&lt;TODAY(),"OUI","NON")</f>
        <v>NON</v>
      </c>
      <c r="P470" s="154" t="str">
        <f ca="1">IF(AND(T_données_générales[[#This Row],[Date limite de prochaine visite]]&gt;=TODAY(),T_données_générales[[#This Row],[Date limite de prochaine visite]]&lt;TODAY()+15),"OUI","NON")</f>
        <v>NON</v>
      </c>
      <c r="Q470" s="154" t="str">
        <f ca="1">IF(T_données_générales[[#This Row],[Date limite de prochaine visite]]&gt;TODAY()+15,"OUI","NON")</f>
        <v>OUI</v>
      </c>
    </row>
    <row r="471" spans="1:17" ht="12.75" x14ac:dyDescent="0.35">
      <c r="A471" s="35">
        <v>1598</v>
      </c>
      <c r="B471" s="36" t="s">
        <v>383</v>
      </c>
      <c r="C471" s="36" t="s">
        <v>828</v>
      </c>
      <c r="D471" s="35" t="s">
        <v>28</v>
      </c>
      <c r="E471" s="37">
        <v>37998</v>
      </c>
      <c r="F471" s="38" t="s">
        <v>953</v>
      </c>
      <c r="G471" s="35" t="s">
        <v>927</v>
      </c>
      <c r="H471" s="35" t="s">
        <v>929</v>
      </c>
      <c r="I471" s="35">
        <v>3</v>
      </c>
      <c r="J471" s="37">
        <v>44180</v>
      </c>
      <c r="L471" s="39"/>
      <c r="M471" s="40"/>
      <c r="N47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45275</v>
      </c>
      <c r="O471" s="154" t="str">
        <f ca="1">IF(T_données_générales[[#This Row],[Date limite de prochaine visite]]&lt;TODAY(),"OUI","NON")</f>
        <v>NON</v>
      </c>
      <c r="P471" s="154" t="str">
        <f ca="1">IF(AND(T_données_générales[[#This Row],[Date limite de prochaine visite]]&gt;=TODAY(),T_données_générales[[#This Row],[Date limite de prochaine visite]]&lt;TODAY()+15),"OUI","NON")</f>
        <v>NON</v>
      </c>
      <c r="Q471" s="154" t="str">
        <f ca="1">IF(T_données_générales[[#This Row],[Date limite de prochaine visite]]&gt;TODAY()+15,"OUI","NON")</f>
        <v>OUI</v>
      </c>
    </row>
    <row r="472" spans="1:17" ht="12.75" x14ac:dyDescent="0.35">
      <c r="A472" s="35">
        <v>1462</v>
      </c>
      <c r="B472" s="36" t="s">
        <v>476</v>
      </c>
      <c r="C472" s="36" t="s">
        <v>802</v>
      </c>
      <c r="D472" s="35" t="s">
        <v>28</v>
      </c>
      <c r="E472" s="37">
        <v>34912</v>
      </c>
      <c r="F472" s="38" t="s">
        <v>953</v>
      </c>
      <c r="G472" s="35" t="s">
        <v>922</v>
      </c>
      <c r="H472" s="35" t="s">
        <v>931</v>
      </c>
      <c r="I472" s="35">
        <v>5</v>
      </c>
      <c r="J472" s="37">
        <v>42510</v>
      </c>
      <c r="L472" s="39"/>
      <c r="M472" s="40"/>
      <c r="N47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44336</v>
      </c>
      <c r="O472" s="154" t="str">
        <f ca="1">IF(T_données_générales[[#This Row],[Date limite de prochaine visite]]&lt;TODAY(),"OUI","NON")</f>
        <v>OUI</v>
      </c>
      <c r="P472" s="154" t="str">
        <f ca="1">IF(AND(T_données_générales[[#This Row],[Date limite de prochaine visite]]&gt;=TODAY(),T_données_générales[[#This Row],[Date limite de prochaine visite]]&lt;TODAY()+15),"OUI","NON")</f>
        <v>NON</v>
      </c>
      <c r="Q472" s="154" t="str">
        <f ca="1">IF(T_données_générales[[#This Row],[Date limite de prochaine visite]]&gt;TODAY()+15,"OUI","NON")</f>
        <v>NON</v>
      </c>
    </row>
    <row r="473" spans="1:17" ht="12.75" x14ac:dyDescent="0.35">
      <c r="A473" s="35">
        <v>1796</v>
      </c>
      <c r="B473" s="36" t="s">
        <v>413</v>
      </c>
      <c r="C473" s="36" t="s">
        <v>850</v>
      </c>
      <c r="D473" s="35" t="s">
        <v>27</v>
      </c>
      <c r="E473" s="37">
        <v>44207</v>
      </c>
      <c r="F473" s="38" t="s">
        <v>954</v>
      </c>
      <c r="G473" s="35" t="s">
        <v>927</v>
      </c>
      <c r="H473" s="35" t="s">
        <v>929</v>
      </c>
      <c r="I473" s="35">
        <v>3</v>
      </c>
      <c r="J473" s="37">
        <v>44231</v>
      </c>
      <c r="L473" s="39"/>
      <c r="M473" s="40"/>
      <c r="N47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45326</v>
      </c>
      <c r="O473" s="154" t="str">
        <f ca="1">IF(T_données_générales[[#This Row],[Date limite de prochaine visite]]&lt;TODAY(),"OUI","NON")</f>
        <v>NON</v>
      </c>
      <c r="P473" s="154" t="str">
        <f ca="1">IF(AND(T_données_générales[[#This Row],[Date limite de prochaine visite]]&gt;=TODAY(),T_données_générales[[#This Row],[Date limite de prochaine visite]]&lt;TODAY()+15),"OUI","NON")</f>
        <v>NON</v>
      </c>
      <c r="Q473" s="154" t="str">
        <f ca="1">IF(T_données_générales[[#This Row],[Date limite de prochaine visite]]&gt;TODAY()+15,"OUI","NON")</f>
        <v>OUI</v>
      </c>
    </row>
    <row r="474" spans="1:17" ht="12.75" x14ac:dyDescent="0.35">
      <c r="A474" s="35">
        <v>1773</v>
      </c>
      <c r="B474" s="36" t="s">
        <v>304</v>
      </c>
      <c r="C474" s="36" t="s">
        <v>765</v>
      </c>
      <c r="D474" s="35" t="s">
        <v>28</v>
      </c>
      <c r="E474" s="37">
        <v>44095</v>
      </c>
      <c r="F474" s="38" t="s">
        <v>957</v>
      </c>
      <c r="G474" s="35" t="s">
        <v>924</v>
      </c>
      <c r="H474" s="35" t="s">
        <v>931</v>
      </c>
      <c r="I474" s="35">
        <v>5</v>
      </c>
      <c r="J474" s="37">
        <v>44109</v>
      </c>
      <c r="L474" s="39"/>
      <c r="M474" s="40"/>
      <c r="N47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45935</v>
      </c>
      <c r="O474" s="154" t="str">
        <f ca="1">IF(T_données_générales[[#This Row],[Date limite de prochaine visite]]&lt;TODAY(),"OUI","NON")</f>
        <v>NON</v>
      </c>
      <c r="P474" s="154" t="str">
        <f ca="1">IF(AND(T_données_générales[[#This Row],[Date limite de prochaine visite]]&gt;=TODAY(),T_données_générales[[#This Row],[Date limite de prochaine visite]]&lt;TODAY()+15),"OUI","NON")</f>
        <v>NON</v>
      </c>
      <c r="Q474" s="154" t="str">
        <f ca="1">IF(T_données_générales[[#This Row],[Date limite de prochaine visite]]&gt;TODAY()+15,"OUI","NON")</f>
        <v>OUI</v>
      </c>
    </row>
    <row r="475" spans="1:17" ht="12.75" x14ac:dyDescent="0.35">
      <c r="A475" s="35">
        <v>1594</v>
      </c>
      <c r="B475" s="36" t="s">
        <v>324</v>
      </c>
      <c r="C475" s="36" t="s">
        <v>595</v>
      </c>
      <c r="D475" s="35" t="s">
        <v>28</v>
      </c>
      <c r="E475" s="37">
        <v>37998</v>
      </c>
      <c r="F475" s="38" t="s">
        <v>949</v>
      </c>
      <c r="G475" s="35" t="s">
        <v>927</v>
      </c>
      <c r="H475" s="35" t="s">
        <v>931</v>
      </c>
      <c r="I475" s="35">
        <v>5</v>
      </c>
      <c r="J475" s="37">
        <v>43507</v>
      </c>
      <c r="L475" s="39" t="s">
        <v>930</v>
      </c>
      <c r="M475" s="40">
        <v>44202</v>
      </c>
      <c r="N47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44210</v>
      </c>
      <c r="O475" s="154" t="str">
        <f ca="1">IF(T_données_générales[[#This Row],[Date limite de prochaine visite]]&lt;TODAY(),"OUI","NON")</f>
        <v>OUI</v>
      </c>
      <c r="P475" s="154" t="str">
        <f ca="1">IF(AND(T_données_générales[[#This Row],[Date limite de prochaine visite]]&gt;=TODAY(),T_données_générales[[#This Row],[Date limite de prochaine visite]]&lt;TODAY()+15),"OUI","NON")</f>
        <v>NON</v>
      </c>
      <c r="Q475" s="154" t="str">
        <f ca="1">IF(T_données_générales[[#This Row],[Date limite de prochaine visite]]&gt;TODAY()+15,"OUI","NON")</f>
        <v>NON</v>
      </c>
    </row>
    <row r="476" spans="1:17" ht="12.75" x14ac:dyDescent="0.35">
      <c r="A476" s="35">
        <v>1683</v>
      </c>
      <c r="B476" s="36" t="s">
        <v>499</v>
      </c>
      <c r="C476" s="36" t="s">
        <v>20</v>
      </c>
      <c r="D476" s="35" t="s">
        <v>27</v>
      </c>
      <c r="E476" s="37">
        <v>40917</v>
      </c>
      <c r="F476" s="38" t="s">
        <v>951</v>
      </c>
      <c r="G476" s="35" t="s">
        <v>927</v>
      </c>
      <c r="H476" s="35" t="s">
        <v>931</v>
      </c>
      <c r="I476" s="35">
        <v>5</v>
      </c>
      <c r="J476" s="37">
        <v>43532</v>
      </c>
      <c r="L476" s="39"/>
      <c r="M476" s="40"/>
      <c r="N47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45359</v>
      </c>
      <c r="O476" s="154" t="str">
        <f ca="1">IF(T_données_générales[[#This Row],[Date limite de prochaine visite]]&lt;TODAY(),"OUI","NON")</f>
        <v>NON</v>
      </c>
      <c r="P476" s="154" t="str">
        <f ca="1">IF(AND(T_données_générales[[#This Row],[Date limite de prochaine visite]]&gt;=TODAY(),T_données_générales[[#This Row],[Date limite de prochaine visite]]&lt;TODAY()+15),"OUI","NON")</f>
        <v>NON</v>
      </c>
      <c r="Q476" s="154" t="str">
        <f ca="1">IF(T_données_générales[[#This Row],[Date limite de prochaine visite]]&gt;TODAY()+15,"OUI","NON")</f>
        <v>OUI</v>
      </c>
    </row>
    <row r="477" spans="1:17" ht="12.75" x14ac:dyDescent="0.35">
      <c r="A477" s="35">
        <v>1377</v>
      </c>
      <c r="B477" s="36" t="s">
        <v>460</v>
      </c>
      <c r="C477" s="36" t="s">
        <v>881</v>
      </c>
      <c r="D477" s="35" t="s">
        <v>28</v>
      </c>
      <c r="E477" s="37">
        <v>32412</v>
      </c>
      <c r="F477" s="38" t="s">
        <v>956</v>
      </c>
      <c r="G477" s="35" t="s">
        <v>924</v>
      </c>
      <c r="H477" s="35" t="s">
        <v>931</v>
      </c>
      <c r="I477" s="35">
        <v>5</v>
      </c>
      <c r="J477" s="37">
        <v>43395</v>
      </c>
      <c r="L477" s="39"/>
      <c r="M477" s="40"/>
      <c r="N47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45221</v>
      </c>
      <c r="O477" s="154" t="str">
        <f ca="1">IF(T_données_générales[[#This Row],[Date limite de prochaine visite]]&lt;TODAY(),"OUI","NON")</f>
        <v>NON</v>
      </c>
      <c r="P477" s="154" t="str">
        <f ca="1">IF(AND(T_données_générales[[#This Row],[Date limite de prochaine visite]]&gt;=TODAY(),T_données_générales[[#This Row],[Date limite de prochaine visite]]&lt;TODAY()+15),"OUI","NON")</f>
        <v>NON</v>
      </c>
      <c r="Q477" s="154" t="str">
        <f ca="1">IF(T_données_générales[[#This Row],[Date limite de prochaine visite]]&gt;TODAY()+15,"OUI","NON")</f>
        <v>OUI</v>
      </c>
    </row>
    <row r="478" spans="1:17" ht="12.75" x14ac:dyDescent="0.35">
      <c r="A478" s="35">
        <v>1689</v>
      </c>
      <c r="B478" s="36" t="s">
        <v>384</v>
      </c>
      <c r="C478" s="36" t="s">
        <v>41</v>
      </c>
      <c r="D478" s="35" t="s">
        <v>27</v>
      </c>
      <c r="E478" s="37">
        <v>41281</v>
      </c>
      <c r="F478" s="38" t="s">
        <v>951</v>
      </c>
      <c r="G478" s="35" t="s">
        <v>927</v>
      </c>
      <c r="H478" s="35" t="s">
        <v>929</v>
      </c>
      <c r="I478" s="35">
        <v>3</v>
      </c>
      <c r="J478" s="37">
        <v>43509</v>
      </c>
      <c r="L478" s="39" t="s">
        <v>942</v>
      </c>
      <c r="M478" s="40"/>
      <c r="N478"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78" s="154" t="str">
        <f ca="1">IF(T_données_générales[[#This Row],[Date limite de prochaine visite]]&lt;TODAY(),"OUI","NON")</f>
        <v>NON</v>
      </c>
      <c r="P478" s="154" t="str">
        <f ca="1">IF(AND(T_données_générales[[#This Row],[Date limite de prochaine visite]]&gt;=TODAY(),T_données_générales[[#This Row],[Date limite de prochaine visite]]&lt;TODAY()+15),"OUI","NON")</f>
        <v>NON</v>
      </c>
      <c r="Q478" s="154" t="str">
        <f ca="1">IF(T_données_générales[[#This Row],[Date limite de prochaine visite]]&gt;TODAY()+15,"OUI","NON")</f>
        <v>OUI</v>
      </c>
    </row>
    <row r="479" spans="1:17" ht="12.75" x14ac:dyDescent="0.35">
      <c r="A479" s="35">
        <v>1782</v>
      </c>
      <c r="B479" s="36" t="s">
        <v>113</v>
      </c>
      <c r="C479" s="36" t="s">
        <v>579</v>
      </c>
      <c r="D479" s="35" t="s">
        <v>27</v>
      </c>
      <c r="E479" s="37">
        <v>44095</v>
      </c>
      <c r="F479" s="38" t="s">
        <v>955</v>
      </c>
      <c r="G479" s="34" t="s">
        <v>924</v>
      </c>
      <c r="H479" s="35" t="s">
        <v>929</v>
      </c>
      <c r="I479" s="35">
        <v>3</v>
      </c>
      <c r="J479" s="37">
        <v>44035</v>
      </c>
      <c r="L479" s="39"/>
      <c r="M479" s="40"/>
      <c r="N47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45130</v>
      </c>
      <c r="O479" s="154" t="str">
        <f ca="1">IF(T_données_générales[[#This Row],[Date limite de prochaine visite]]&lt;TODAY(),"OUI","NON")</f>
        <v>NON</v>
      </c>
      <c r="P479" s="154" t="str">
        <f ca="1">IF(AND(T_données_générales[[#This Row],[Date limite de prochaine visite]]&gt;=TODAY(),T_données_générales[[#This Row],[Date limite de prochaine visite]]&lt;TODAY()+15),"OUI","NON")</f>
        <v>NON</v>
      </c>
      <c r="Q479" s="154" t="str">
        <f ca="1">IF(T_données_générales[[#This Row],[Date limite de prochaine visite]]&gt;TODAY()+15,"OUI","NON")</f>
        <v>OUI</v>
      </c>
    </row>
    <row r="480" spans="1:17" ht="12.75" x14ac:dyDescent="0.35">
      <c r="A480" s="35">
        <v>1748</v>
      </c>
      <c r="B480" s="36" t="s">
        <v>434</v>
      </c>
      <c r="C480" s="36" t="s">
        <v>863</v>
      </c>
      <c r="D480" s="35" t="s">
        <v>28</v>
      </c>
      <c r="E480" s="37">
        <v>43710</v>
      </c>
      <c r="F480" s="38" t="s">
        <v>949</v>
      </c>
      <c r="G480" s="35" t="s">
        <v>927</v>
      </c>
      <c r="H480" s="35" t="s">
        <v>929</v>
      </c>
      <c r="I480" s="35">
        <v>3</v>
      </c>
      <c r="J480" s="37">
        <v>43648</v>
      </c>
      <c r="L480" s="39"/>
      <c r="M480" s="40"/>
      <c r="N48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44744</v>
      </c>
      <c r="O480" s="154" t="str">
        <f ca="1">IF(T_données_générales[[#This Row],[Date limite de prochaine visite]]&lt;TODAY(),"OUI","NON")</f>
        <v>NON</v>
      </c>
      <c r="P480" s="154" t="str">
        <f ca="1">IF(AND(T_données_générales[[#This Row],[Date limite de prochaine visite]]&gt;=TODAY(),T_données_générales[[#This Row],[Date limite de prochaine visite]]&lt;TODAY()+15),"OUI","NON")</f>
        <v>NON</v>
      </c>
      <c r="Q480" s="154" t="str">
        <f ca="1">IF(T_données_générales[[#This Row],[Date limite de prochaine visite]]&gt;TODAY()+15,"OUI","NON")</f>
        <v>OUI</v>
      </c>
    </row>
    <row r="481" spans="1:17" ht="12.75" x14ac:dyDescent="0.35">
      <c r="A481" s="35">
        <v>1315</v>
      </c>
      <c r="B481" s="36" t="s">
        <v>502</v>
      </c>
      <c r="C481" s="36" t="s">
        <v>911</v>
      </c>
      <c r="D481" s="35" t="s">
        <v>28</v>
      </c>
      <c r="E481" s="37">
        <v>28929</v>
      </c>
      <c r="F481" s="38" t="s">
        <v>948</v>
      </c>
      <c r="G481" s="35" t="s">
        <v>922</v>
      </c>
      <c r="H481" s="35" t="s">
        <v>931</v>
      </c>
      <c r="I481" s="35">
        <v>5</v>
      </c>
      <c r="J481" s="37">
        <v>43836</v>
      </c>
      <c r="L481" s="39"/>
      <c r="M481" s="40"/>
      <c r="N48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45663</v>
      </c>
      <c r="O481" s="154" t="str">
        <f ca="1">IF(T_données_générales[[#This Row],[Date limite de prochaine visite]]&lt;TODAY(),"OUI","NON")</f>
        <v>NON</v>
      </c>
      <c r="P481" s="154" t="str">
        <f ca="1">IF(AND(T_données_générales[[#This Row],[Date limite de prochaine visite]]&gt;=TODAY(),T_données_générales[[#This Row],[Date limite de prochaine visite]]&lt;TODAY()+15),"OUI","NON")</f>
        <v>NON</v>
      </c>
      <c r="Q481" s="154" t="str">
        <f ca="1">IF(T_données_générales[[#This Row],[Date limite de prochaine visite]]&gt;TODAY()+15,"OUI","NON")</f>
        <v>OUI</v>
      </c>
    </row>
    <row r="482" spans="1:17" ht="12.75" x14ac:dyDescent="0.35">
      <c r="A482" s="35">
        <v>1501</v>
      </c>
      <c r="B482" s="36" t="s">
        <v>519</v>
      </c>
      <c r="C482" s="36" t="s">
        <v>529</v>
      </c>
      <c r="D482" s="35" t="s">
        <v>27</v>
      </c>
      <c r="E482" s="37">
        <v>36410</v>
      </c>
      <c r="F482" s="38" t="s">
        <v>957</v>
      </c>
      <c r="G482" s="35" t="s">
        <v>924</v>
      </c>
      <c r="H482" s="35" t="s">
        <v>929</v>
      </c>
      <c r="I482" s="35">
        <v>3</v>
      </c>
      <c r="J482" s="37">
        <v>44375</v>
      </c>
      <c r="L482" s="39" t="s">
        <v>942</v>
      </c>
      <c r="M482" s="40"/>
      <c r="N482" s="175" t="str">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
      </c>
      <c r="O482" s="154" t="str">
        <f ca="1">IF(T_données_générales[[#This Row],[Date limite de prochaine visite]]&lt;TODAY(),"OUI","NON")</f>
        <v>NON</v>
      </c>
      <c r="P482" s="154" t="str">
        <f ca="1">IF(AND(T_données_générales[[#This Row],[Date limite de prochaine visite]]&gt;=TODAY(),T_données_générales[[#This Row],[Date limite de prochaine visite]]&lt;TODAY()+15),"OUI","NON")</f>
        <v>NON</v>
      </c>
      <c r="Q482" s="154" t="str">
        <f ca="1">IF(T_données_générales[[#This Row],[Date limite de prochaine visite]]&gt;TODAY()+15,"OUI","NON")</f>
        <v>OUI</v>
      </c>
    </row>
    <row r="483" spans="1:17" ht="12.75" x14ac:dyDescent="0.35">
      <c r="A483" s="35">
        <v>1502</v>
      </c>
      <c r="B483" s="36" t="s">
        <v>122</v>
      </c>
      <c r="C483" s="36" t="s">
        <v>588</v>
      </c>
      <c r="D483" s="35" t="s">
        <v>27</v>
      </c>
      <c r="E483" s="37">
        <v>36528</v>
      </c>
      <c r="F483" s="38" t="s">
        <v>957</v>
      </c>
      <c r="G483" s="35" t="s">
        <v>927</v>
      </c>
      <c r="H483" s="35" t="s">
        <v>929</v>
      </c>
      <c r="I483" s="35">
        <v>3</v>
      </c>
      <c r="J483" s="37">
        <v>44173</v>
      </c>
      <c r="L483" s="39"/>
      <c r="M483" s="40"/>
      <c r="N48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45268</v>
      </c>
      <c r="O483" s="154" t="str">
        <f ca="1">IF(T_données_générales[[#This Row],[Date limite de prochaine visite]]&lt;TODAY(),"OUI","NON")</f>
        <v>NON</v>
      </c>
      <c r="P483" s="154" t="str">
        <f ca="1">IF(AND(T_données_générales[[#This Row],[Date limite de prochaine visite]]&gt;=TODAY(),T_données_générales[[#This Row],[Date limite de prochaine visite]]&lt;TODAY()+15),"OUI","NON")</f>
        <v>NON</v>
      </c>
      <c r="Q483" s="154" t="str">
        <f ca="1">IF(T_données_générales[[#This Row],[Date limite de prochaine visite]]&gt;TODAY()+15,"OUI","NON")</f>
        <v>OUI</v>
      </c>
    </row>
    <row r="484" spans="1:17" ht="12.75" x14ac:dyDescent="0.35">
      <c r="A484" s="35">
        <v>1755</v>
      </c>
      <c r="B484" s="36" t="s">
        <v>267</v>
      </c>
      <c r="C484" s="36" t="s">
        <v>730</v>
      </c>
      <c r="D484" s="35" t="s">
        <v>27</v>
      </c>
      <c r="E484" s="37">
        <v>43836</v>
      </c>
      <c r="F484" s="38" t="s">
        <v>949</v>
      </c>
      <c r="G484" s="35" t="s">
        <v>927</v>
      </c>
      <c r="H484" s="35" t="s">
        <v>931</v>
      </c>
      <c r="I484" s="35">
        <v>5</v>
      </c>
      <c r="J484" s="37">
        <v>43878</v>
      </c>
      <c r="L484" s="39"/>
      <c r="M484" s="40"/>
      <c r="N48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45705</v>
      </c>
      <c r="O484" s="154" t="str">
        <f ca="1">IF(T_données_générales[[#This Row],[Date limite de prochaine visite]]&lt;TODAY(),"OUI","NON")</f>
        <v>NON</v>
      </c>
      <c r="P484" s="154" t="str">
        <f ca="1">IF(AND(T_données_générales[[#This Row],[Date limite de prochaine visite]]&gt;=TODAY(),T_données_générales[[#This Row],[Date limite de prochaine visite]]&lt;TODAY()+15),"OUI","NON")</f>
        <v>NON</v>
      </c>
      <c r="Q484" s="154" t="str">
        <f ca="1">IF(T_données_générales[[#This Row],[Date limite de prochaine visite]]&gt;TODAY()+15,"OUI","NON")</f>
        <v>OUI</v>
      </c>
    </row>
    <row r="485" spans="1:17" ht="12.75" x14ac:dyDescent="0.35">
      <c r="A485" s="35">
        <v>1694</v>
      </c>
      <c r="B485" s="36" t="s">
        <v>325</v>
      </c>
      <c r="C485" s="36" t="s">
        <v>779</v>
      </c>
      <c r="D485" s="35" t="s">
        <v>27</v>
      </c>
      <c r="E485" s="37">
        <v>41792</v>
      </c>
      <c r="F485" s="38" t="s">
        <v>951</v>
      </c>
      <c r="G485" s="35" t="s">
        <v>927</v>
      </c>
      <c r="H485" s="35" t="s">
        <v>928</v>
      </c>
      <c r="I485" s="35">
        <v>4</v>
      </c>
      <c r="J485" s="37">
        <v>43992</v>
      </c>
      <c r="L485" s="39"/>
      <c r="M485" s="40"/>
      <c r="N48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45453</v>
      </c>
      <c r="O485" s="154" t="str">
        <f ca="1">IF(T_données_générales[[#This Row],[Date limite de prochaine visite]]&lt;TODAY(),"OUI","NON")</f>
        <v>NON</v>
      </c>
      <c r="P485" s="154" t="str">
        <f ca="1">IF(AND(T_données_générales[[#This Row],[Date limite de prochaine visite]]&gt;=TODAY(),T_données_générales[[#This Row],[Date limite de prochaine visite]]&lt;TODAY()+15),"OUI","NON")</f>
        <v>NON</v>
      </c>
      <c r="Q485" s="154" t="str">
        <f ca="1">IF(T_données_générales[[#This Row],[Date limite de prochaine visite]]&gt;TODAY()+15,"OUI","NON")</f>
        <v>OUI</v>
      </c>
    </row>
    <row r="486" spans="1:17" ht="12.75" x14ac:dyDescent="0.35">
      <c r="A486" s="35">
        <v>1485</v>
      </c>
      <c r="B486" s="36" t="s">
        <v>522</v>
      </c>
      <c r="C486" s="36" t="s">
        <v>8</v>
      </c>
      <c r="D486" s="35" t="s">
        <v>28</v>
      </c>
      <c r="E486" s="37">
        <v>35807</v>
      </c>
      <c r="F486" s="38" t="s">
        <v>951</v>
      </c>
      <c r="G486" s="35" t="s">
        <v>922</v>
      </c>
      <c r="H486" s="35" t="s">
        <v>931</v>
      </c>
      <c r="I486" s="35">
        <v>5</v>
      </c>
      <c r="J486" s="37">
        <v>44228</v>
      </c>
      <c r="L486" s="39"/>
      <c r="M486" s="40"/>
      <c r="N48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46054</v>
      </c>
      <c r="O486" s="154" t="str">
        <f ca="1">IF(T_données_générales[[#This Row],[Date limite de prochaine visite]]&lt;TODAY(),"OUI","NON")</f>
        <v>NON</v>
      </c>
      <c r="P486" s="154" t="str">
        <f ca="1">IF(AND(T_données_générales[[#This Row],[Date limite de prochaine visite]]&gt;=TODAY(),T_données_générales[[#This Row],[Date limite de prochaine visite]]&lt;TODAY()+15),"OUI","NON")</f>
        <v>NON</v>
      </c>
      <c r="Q486" s="154" t="str">
        <f ca="1">IF(T_données_générales[[#This Row],[Date limite de prochaine visite]]&gt;TODAY()+15,"OUI","NON")</f>
        <v>OUI</v>
      </c>
    </row>
    <row r="487" spans="1:17" ht="12.75" x14ac:dyDescent="0.35">
      <c r="A487" s="35">
        <v>1582</v>
      </c>
      <c r="B487" s="36" t="s">
        <v>261</v>
      </c>
      <c r="C487" s="36" t="s">
        <v>628</v>
      </c>
      <c r="D487" s="35" t="s">
        <v>28</v>
      </c>
      <c r="E487" s="37">
        <v>37998</v>
      </c>
      <c r="F487" s="38" t="s">
        <v>957</v>
      </c>
      <c r="G487" s="35" t="s">
        <v>927</v>
      </c>
      <c r="H487" s="35" t="s">
        <v>931</v>
      </c>
      <c r="I487" s="35">
        <v>5</v>
      </c>
      <c r="J487" s="37">
        <v>43902</v>
      </c>
      <c r="L487" s="39" t="s">
        <v>930</v>
      </c>
      <c r="M487" s="40">
        <v>43969</v>
      </c>
      <c r="N48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43977</v>
      </c>
      <c r="O487" s="154" t="str">
        <f ca="1">IF(T_données_générales[[#This Row],[Date limite de prochaine visite]]&lt;TODAY(),"OUI","NON")</f>
        <v>OUI</v>
      </c>
      <c r="P487" s="154" t="str">
        <f ca="1">IF(AND(T_données_générales[[#This Row],[Date limite de prochaine visite]]&gt;=TODAY(),T_données_générales[[#This Row],[Date limite de prochaine visite]]&lt;TODAY()+15),"OUI","NON")</f>
        <v>NON</v>
      </c>
      <c r="Q487" s="154" t="str">
        <f ca="1">IF(T_données_générales[[#This Row],[Date limite de prochaine visite]]&gt;TODAY()+15,"OUI","NON")</f>
        <v>NON</v>
      </c>
    </row>
    <row r="488" spans="1:17" ht="12.75" x14ac:dyDescent="0.35">
      <c r="A488" s="35">
        <v>1407</v>
      </c>
      <c r="B488" s="36" t="s">
        <v>129</v>
      </c>
      <c r="C488" s="36" t="s">
        <v>595</v>
      </c>
      <c r="D488" s="35" t="s">
        <v>28</v>
      </c>
      <c r="E488" s="37">
        <v>32881</v>
      </c>
      <c r="F488" s="38" t="s">
        <v>949</v>
      </c>
      <c r="G488" s="35" t="s">
        <v>927</v>
      </c>
      <c r="H488" s="35" t="s">
        <v>929</v>
      </c>
      <c r="I488" s="35">
        <v>3</v>
      </c>
      <c r="J488" s="37">
        <v>43836</v>
      </c>
      <c r="L488" s="39"/>
      <c r="M488" s="40"/>
      <c r="N48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44932</v>
      </c>
      <c r="O488" s="154" t="str">
        <f ca="1">IF(T_données_générales[[#This Row],[Date limite de prochaine visite]]&lt;TODAY(),"OUI","NON")</f>
        <v>NON</v>
      </c>
      <c r="P488" s="154" t="str">
        <f ca="1">IF(AND(T_données_générales[[#This Row],[Date limite de prochaine visite]]&gt;=TODAY(),T_données_générales[[#This Row],[Date limite de prochaine visite]]&lt;TODAY()+15),"OUI","NON")</f>
        <v>NON</v>
      </c>
      <c r="Q488" s="154" t="str">
        <f ca="1">IF(T_données_générales[[#This Row],[Date limite de prochaine visite]]&gt;TODAY()+15,"OUI","NON")</f>
        <v>OUI</v>
      </c>
    </row>
    <row r="489" spans="1:17" ht="12.75" x14ac:dyDescent="0.35">
      <c r="A489" s="35">
        <v>1358</v>
      </c>
      <c r="B489" s="36" t="s">
        <v>106</v>
      </c>
      <c r="C489" s="36" t="s">
        <v>572</v>
      </c>
      <c r="D489" s="35" t="s">
        <v>28</v>
      </c>
      <c r="E489" s="37">
        <v>32391</v>
      </c>
      <c r="F489" s="38" t="s">
        <v>947</v>
      </c>
      <c r="G489" s="35" t="s">
        <v>927</v>
      </c>
      <c r="H489" s="35" t="s">
        <v>931</v>
      </c>
      <c r="I489" s="35">
        <v>5</v>
      </c>
      <c r="J489" s="37">
        <v>44116</v>
      </c>
      <c r="L489" s="39"/>
      <c r="M489" s="40"/>
      <c r="N48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45942</v>
      </c>
      <c r="O489" s="154" t="str">
        <f ca="1">IF(T_données_générales[[#This Row],[Date limite de prochaine visite]]&lt;TODAY(),"OUI","NON")</f>
        <v>NON</v>
      </c>
      <c r="P489" s="154" t="str">
        <f ca="1">IF(AND(T_données_générales[[#This Row],[Date limite de prochaine visite]]&gt;=TODAY(),T_données_générales[[#This Row],[Date limite de prochaine visite]]&lt;TODAY()+15),"OUI","NON")</f>
        <v>NON</v>
      </c>
      <c r="Q489" s="154" t="str">
        <f ca="1">IF(T_données_générales[[#This Row],[Date limite de prochaine visite]]&gt;TODAY()+15,"OUI","NON")</f>
        <v>OUI</v>
      </c>
    </row>
    <row r="490" spans="1:17" ht="12.75" x14ac:dyDescent="0.35">
      <c r="A490" s="35">
        <v>1508</v>
      </c>
      <c r="B490" s="36" t="s">
        <v>133</v>
      </c>
      <c r="C490" s="36" t="s">
        <v>599</v>
      </c>
      <c r="D490" s="35" t="s">
        <v>28</v>
      </c>
      <c r="E490" s="37">
        <v>36530</v>
      </c>
      <c r="F490" s="38" t="s">
        <v>955</v>
      </c>
      <c r="G490" s="35" t="s">
        <v>927</v>
      </c>
      <c r="H490" s="35" t="s">
        <v>929</v>
      </c>
      <c r="I490" s="35">
        <v>3</v>
      </c>
      <c r="J490" s="37">
        <v>44173</v>
      </c>
      <c r="L490" s="39"/>
      <c r="M490" s="40"/>
      <c r="N49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45268</v>
      </c>
      <c r="O490" s="154" t="str">
        <f ca="1">IF(T_données_générales[[#This Row],[Date limite de prochaine visite]]&lt;TODAY(),"OUI","NON")</f>
        <v>NON</v>
      </c>
      <c r="P490" s="154" t="str">
        <f ca="1">IF(AND(T_données_générales[[#This Row],[Date limite de prochaine visite]]&gt;=TODAY(),T_données_générales[[#This Row],[Date limite de prochaine visite]]&lt;TODAY()+15),"OUI","NON")</f>
        <v>NON</v>
      </c>
      <c r="Q490" s="154" t="str">
        <f ca="1">IF(T_données_générales[[#This Row],[Date limite de prochaine visite]]&gt;TODAY()+15,"OUI","NON")</f>
        <v>OUI</v>
      </c>
    </row>
    <row r="491" spans="1:17" ht="12.75" x14ac:dyDescent="0.35">
      <c r="A491" s="35">
        <v>1340</v>
      </c>
      <c r="B491" s="36" t="s">
        <v>46</v>
      </c>
      <c r="C491" s="36" t="s">
        <v>21</v>
      </c>
      <c r="D491" s="35" t="s">
        <v>28</v>
      </c>
      <c r="E491" s="37">
        <v>31145</v>
      </c>
      <c r="F491" s="38" t="s">
        <v>953</v>
      </c>
      <c r="G491" s="35" t="s">
        <v>922</v>
      </c>
      <c r="H491" s="35" t="s">
        <v>929</v>
      </c>
      <c r="I491" s="35">
        <v>3</v>
      </c>
      <c r="J491" s="37">
        <v>43976</v>
      </c>
      <c r="L491" s="39"/>
      <c r="M491" s="40"/>
      <c r="N49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45071</v>
      </c>
      <c r="O491" s="154" t="str">
        <f ca="1">IF(T_données_générales[[#This Row],[Date limite de prochaine visite]]&lt;TODAY(),"OUI","NON")</f>
        <v>NON</v>
      </c>
      <c r="P491" s="154" t="str">
        <f ca="1">IF(AND(T_données_générales[[#This Row],[Date limite de prochaine visite]]&gt;=TODAY(),T_données_générales[[#This Row],[Date limite de prochaine visite]]&lt;TODAY()+15),"OUI","NON")</f>
        <v>NON</v>
      </c>
      <c r="Q491" s="154" t="str">
        <f ca="1">IF(T_données_générales[[#This Row],[Date limite de prochaine visite]]&gt;TODAY()+15,"OUI","NON")</f>
        <v>OUI</v>
      </c>
    </row>
    <row r="492" spans="1:17" ht="12.75" x14ac:dyDescent="0.35">
      <c r="A492" s="35">
        <v>1487</v>
      </c>
      <c r="B492" s="36" t="s">
        <v>97</v>
      </c>
      <c r="C492" s="36" t="s">
        <v>563</v>
      </c>
      <c r="D492" s="35" t="s">
        <v>28</v>
      </c>
      <c r="E492" s="37">
        <v>36167</v>
      </c>
      <c r="F492" s="38" t="s">
        <v>949</v>
      </c>
      <c r="G492" s="35" t="s">
        <v>922</v>
      </c>
      <c r="H492" s="35" t="s">
        <v>931</v>
      </c>
      <c r="I492" s="35">
        <v>5</v>
      </c>
      <c r="J492" s="37">
        <v>43479</v>
      </c>
      <c r="L492" s="39"/>
      <c r="M492" s="40"/>
      <c r="N492"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45305</v>
      </c>
      <c r="O492" s="154" t="str">
        <f ca="1">IF(T_données_générales[[#This Row],[Date limite de prochaine visite]]&lt;TODAY(),"OUI","NON")</f>
        <v>NON</v>
      </c>
      <c r="P492" s="154" t="str">
        <f ca="1">IF(AND(T_données_générales[[#This Row],[Date limite de prochaine visite]]&gt;=TODAY(),T_données_générales[[#This Row],[Date limite de prochaine visite]]&lt;TODAY()+15),"OUI","NON")</f>
        <v>NON</v>
      </c>
      <c r="Q492" s="154" t="str">
        <f ca="1">IF(T_données_générales[[#This Row],[Date limite de prochaine visite]]&gt;TODAY()+15,"OUI","NON")</f>
        <v>OUI</v>
      </c>
    </row>
    <row r="493" spans="1:17" ht="12.75" x14ac:dyDescent="0.35">
      <c r="A493" s="35">
        <v>1476</v>
      </c>
      <c r="B493" s="36" t="s">
        <v>462</v>
      </c>
      <c r="C493" s="36" t="s">
        <v>883</v>
      </c>
      <c r="D493" s="35" t="s">
        <v>27</v>
      </c>
      <c r="E493" s="37">
        <v>35799</v>
      </c>
      <c r="F493" s="38" t="s">
        <v>948</v>
      </c>
      <c r="G493" s="35" t="s">
        <v>924</v>
      </c>
      <c r="H493" s="35" t="s">
        <v>931</v>
      </c>
      <c r="I493" s="35">
        <v>5</v>
      </c>
      <c r="J493" s="37">
        <v>43136</v>
      </c>
      <c r="L493" s="39"/>
      <c r="M493" s="40"/>
      <c r="N493"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44962</v>
      </c>
      <c r="O493" s="154" t="str">
        <f ca="1">IF(T_données_générales[[#This Row],[Date limite de prochaine visite]]&lt;TODAY(),"OUI","NON")</f>
        <v>NON</v>
      </c>
      <c r="P493" s="154" t="str">
        <f ca="1">IF(AND(T_données_générales[[#This Row],[Date limite de prochaine visite]]&gt;=TODAY(),T_données_générales[[#This Row],[Date limite de prochaine visite]]&lt;TODAY()+15),"OUI","NON")</f>
        <v>NON</v>
      </c>
      <c r="Q493" s="154" t="str">
        <f ca="1">IF(T_données_générales[[#This Row],[Date limite de prochaine visite]]&gt;TODAY()+15,"OUI","NON")</f>
        <v>OUI</v>
      </c>
    </row>
    <row r="494" spans="1:17" ht="12.75" x14ac:dyDescent="0.35">
      <c r="A494" s="35">
        <v>1803</v>
      </c>
      <c r="B494" s="36" t="s">
        <v>358</v>
      </c>
      <c r="C494" s="36" t="s">
        <v>806</v>
      </c>
      <c r="D494" s="35" t="s">
        <v>28</v>
      </c>
      <c r="E494" s="37">
        <v>44242</v>
      </c>
      <c r="F494" s="38" t="s">
        <v>957</v>
      </c>
      <c r="G494" s="35" t="s">
        <v>922</v>
      </c>
      <c r="H494" s="35" t="s">
        <v>929</v>
      </c>
      <c r="I494" s="35">
        <v>3</v>
      </c>
      <c r="J494" s="37">
        <v>44256</v>
      </c>
      <c r="L494" s="39"/>
      <c r="M494" s="40"/>
      <c r="N494"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45352</v>
      </c>
      <c r="O494" s="154" t="str">
        <f ca="1">IF(T_données_générales[[#This Row],[Date limite de prochaine visite]]&lt;TODAY(),"OUI","NON")</f>
        <v>NON</v>
      </c>
      <c r="P494" s="154" t="str">
        <f ca="1">IF(AND(T_données_générales[[#This Row],[Date limite de prochaine visite]]&gt;=TODAY(),T_données_générales[[#This Row],[Date limite de prochaine visite]]&lt;TODAY()+15),"OUI","NON")</f>
        <v>NON</v>
      </c>
      <c r="Q494" s="154" t="str">
        <f ca="1">IF(T_données_générales[[#This Row],[Date limite de prochaine visite]]&gt;TODAY()+15,"OUI","NON")</f>
        <v>OUI</v>
      </c>
    </row>
    <row r="495" spans="1:17" ht="12.75" x14ac:dyDescent="0.35">
      <c r="A495" s="35">
        <v>1644</v>
      </c>
      <c r="B495" s="36" t="s">
        <v>397</v>
      </c>
      <c r="C495" s="36" t="s">
        <v>840</v>
      </c>
      <c r="D495" s="35" t="s">
        <v>28</v>
      </c>
      <c r="E495" s="37">
        <v>39727</v>
      </c>
      <c r="F495" s="38" t="s">
        <v>949</v>
      </c>
      <c r="G495" s="35" t="s">
        <v>927</v>
      </c>
      <c r="H495" s="35" t="s">
        <v>931</v>
      </c>
      <c r="I495" s="35">
        <v>5</v>
      </c>
      <c r="J495" s="37">
        <v>44084</v>
      </c>
      <c r="L495" s="39"/>
      <c r="M495" s="40"/>
      <c r="N495"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45910</v>
      </c>
      <c r="O495" s="154" t="str">
        <f ca="1">IF(T_données_générales[[#This Row],[Date limite de prochaine visite]]&lt;TODAY(),"OUI","NON")</f>
        <v>NON</v>
      </c>
      <c r="P495" s="154" t="str">
        <f ca="1">IF(AND(T_données_générales[[#This Row],[Date limite de prochaine visite]]&gt;=TODAY(),T_données_générales[[#This Row],[Date limite de prochaine visite]]&lt;TODAY()+15),"OUI","NON")</f>
        <v>NON</v>
      </c>
      <c r="Q495" s="154" t="str">
        <f ca="1">IF(T_données_générales[[#This Row],[Date limite de prochaine visite]]&gt;TODAY()+15,"OUI","NON")</f>
        <v>OUI</v>
      </c>
    </row>
    <row r="496" spans="1:17" ht="12.75" x14ac:dyDescent="0.35">
      <c r="A496" s="35">
        <v>1643</v>
      </c>
      <c r="B496" s="36" t="s">
        <v>348</v>
      </c>
      <c r="C496" s="36" t="s">
        <v>797</v>
      </c>
      <c r="D496" s="35" t="s">
        <v>27</v>
      </c>
      <c r="E496" s="37">
        <v>39727</v>
      </c>
      <c r="F496" s="38" t="s">
        <v>957</v>
      </c>
      <c r="G496" s="35" t="s">
        <v>927</v>
      </c>
      <c r="H496" s="35" t="s">
        <v>929</v>
      </c>
      <c r="I496" s="35">
        <v>3</v>
      </c>
      <c r="J496" s="37">
        <v>44119</v>
      </c>
      <c r="L496" s="39"/>
      <c r="M496" s="40"/>
      <c r="N496"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45214</v>
      </c>
      <c r="O496" s="154" t="str">
        <f ca="1">IF(T_données_générales[[#This Row],[Date limite de prochaine visite]]&lt;TODAY(),"OUI","NON")</f>
        <v>NON</v>
      </c>
      <c r="P496" s="154" t="str">
        <f ca="1">IF(AND(T_données_générales[[#This Row],[Date limite de prochaine visite]]&gt;=TODAY(),T_données_générales[[#This Row],[Date limite de prochaine visite]]&lt;TODAY()+15),"OUI","NON")</f>
        <v>NON</v>
      </c>
      <c r="Q496" s="154" t="str">
        <f ca="1">IF(T_données_générales[[#This Row],[Date limite de prochaine visite]]&gt;TODAY()+15,"OUI","NON")</f>
        <v>OUI</v>
      </c>
    </row>
    <row r="497" spans="1:17" ht="12.75" x14ac:dyDescent="0.35">
      <c r="A497" s="35">
        <v>1678</v>
      </c>
      <c r="B497" s="36" t="s">
        <v>371</v>
      </c>
      <c r="C497" s="36" t="s">
        <v>10</v>
      </c>
      <c r="D497" s="35" t="s">
        <v>27</v>
      </c>
      <c r="E497" s="37">
        <v>40917</v>
      </c>
      <c r="F497" s="38" t="s">
        <v>953</v>
      </c>
      <c r="G497" s="35" t="s">
        <v>924</v>
      </c>
      <c r="H497" s="35" t="s">
        <v>931</v>
      </c>
      <c r="I497" s="35">
        <v>5</v>
      </c>
      <c r="J497" s="37">
        <v>43784</v>
      </c>
      <c r="L497" s="39" t="s">
        <v>943</v>
      </c>
      <c r="M497" s="40">
        <v>44326</v>
      </c>
      <c r="N497"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44334</v>
      </c>
      <c r="O497" s="154" t="str">
        <f ca="1">IF(T_données_générales[[#This Row],[Date limite de prochaine visite]]&lt;TODAY(),"OUI","NON")</f>
        <v>OUI</v>
      </c>
      <c r="P497" s="154" t="str">
        <f ca="1">IF(AND(T_données_générales[[#This Row],[Date limite de prochaine visite]]&gt;=TODAY(),T_données_générales[[#This Row],[Date limite de prochaine visite]]&lt;TODAY()+15),"OUI","NON")</f>
        <v>NON</v>
      </c>
      <c r="Q497" s="154" t="str">
        <f ca="1">IF(T_données_générales[[#This Row],[Date limite de prochaine visite]]&gt;TODAY()+15,"OUI","NON")</f>
        <v>NON</v>
      </c>
    </row>
    <row r="498" spans="1:17" ht="12.75" x14ac:dyDescent="0.35">
      <c r="A498" s="35">
        <v>1619</v>
      </c>
      <c r="B498" s="36" t="s">
        <v>221</v>
      </c>
      <c r="C498" s="36" t="s">
        <v>686</v>
      </c>
      <c r="D498" s="35" t="s">
        <v>27</v>
      </c>
      <c r="E498" s="37">
        <v>39090</v>
      </c>
      <c r="F498" s="38" t="s">
        <v>956</v>
      </c>
      <c r="G498" s="35" t="s">
        <v>922</v>
      </c>
      <c r="H498" s="35" t="s">
        <v>931</v>
      </c>
      <c r="I498" s="35">
        <v>5</v>
      </c>
      <c r="J498" s="37">
        <v>42772</v>
      </c>
      <c r="L498" s="39"/>
      <c r="M498" s="40"/>
      <c r="N498"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44598</v>
      </c>
      <c r="O498" s="154" t="str">
        <f ca="1">IF(T_données_générales[[#This Row],[Date limite de prochaine visite]]&lt;TODAY(),"OUI","NON")</f>
        <v>NON</v>
      </c>
      <c r="P498" s="154" t="str">
        <f ca="1">IF(AND(T_données_générales[[#This Row],[Date limite de prochaine visite]]&gt;=TODAY(),T_données_générales[[#This Row],[Date limite de prochaine visite]]&lt;TODAY()+15),"OUI","NON")</f>
        <v>NON</v>
      </c>
      <c r="Q498" s="154" t="str">
        <f ca="1">IF(T_données_générales[[#This Row],[Date limite de prochaine visite]]&gt;TODAY()+15,"OUI","NON")</f>
        <v>OUI</v>
      </c>
    </row>
    <row r="499" spans="1:17" ht="12.75" x14ac:dyDescent="0.35">
      <c r="A499" s="35">
        <v>1727</v>
      </c>
      <c r="B499" s="36" t="s">
        <v>290</v>
      </c>
      <c r="C499" s="36" t="s">
        <v>752</v>
      </c>
      <c r="D499" s="35" t="s">
        <v>28</v>
      </c>
      <c r="E499" s="37">
        <v>43416</v>
      </c>
      <c r="F499" s="38" t="s">
        <v>957</v>
      </c>
      <c r="G499" s="35" t="s">
        <v>922</v>
      </c>
      <c r="H499" s="35" t="s">
        <v>931</v>
      </c>
      <c r="I499" s="35">
        <v>5</v>
      </c>
      <c r="J499" s="37">
        <v>43430</v>
      </c>
      <c r="L499" s="39"/>
      <c r="M499" s="40"/>
      <c r="N499"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45256</v>
      </c>
      <c r="O499" s="154" t="str">
        <f ca="1">IF(T_données_générales[[#This Row],[Date limite de prochaine visite]]&lt;TODAY(),"OUI","NON")</f>
        <v>NON</v>
      </c>
      <c r="P499" s="154" t="str">
        <f ca="1">IF(AND(T_données_générales[[#This Row],[Date limite de prochaine visite]]&gt;=TODAY(),T_données_générales[[#This Row],[Date limite de prochaine visite]]&lt;TODAY()+15),"OUI","NON")</f>
        <v>NON</v>
      </c>
      <c r="Q499" s="154" t="str">
        <f ca="1">IF(T_données_générales[[#This Row],[Date limite de prochaine visite]]&gt;TODAY()+15,"OUI","NON")</f>
        <v>OUI</v>
      </c>
    </row>
    <row r="500" spans="1:17" ht="12.75" x14ac:dyDescent="0.35">
      <c r="A500" s="35">
        <v>1507</v>
      </c>
      <c r="B500" s="36" t="s">
        <v>209</v>
      </c>
      <c r="C500" s="36" t="s">
        <v>674</v>
      </c>
      <c r="D500" s="35" t="s">
        <v>27</v>
      </c>
      <c r="E500" s="37">
        <v>36530</v>
      </c>
      <c r="F500" s="38" t="s">
        <v>950</v>
      </c>
      <c r="G500" s="35" t="s">
        <v>927</v>
      </c>
      <c r="H500" s="35" t="s">
        <v>931</v>
      </c>
      <c r="I500" s="35">
        <v>5</v>
      </c>
      <c r="J500" s="37">
        <v>43885</v>
      </c>
      <c r="L500" s="39" t="s">
        <v>935</v>
      </c>
      <c r="M500" s="40">
        <v>44315</v>
      </c>
      <c r="N500"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44323</v>
      </c>
      <c r="O500" s="154" t="str">
        <f ca="1">IF(T_données_générales[[#This Row],[Date limite de prochaine visite]]&lt;TODAY(),"OUI","NON")</f>
        <v>OUI</v>
      </c>
      <c r="P500" s="154" t="str">
        <f ca="1">IF(AND(T_données_générales[[#This Row],[Date limite de prochaine visite]]&gt;=TODAY(),T_données_générales[[#This Row],[Date limite de prochaine visite]]&lt;TODAY()+15),"OUI","NON")</f>
        <v>NON</v>
      </c>
      <c r="Q500" s="154" t="str">
        <f ca="1">IF(T_données_générales[[#This Row],[Date limite de prochaine visite]]&gt;TODAY()+15,"OUI","NON")</f>
        <v>NON</v>
      </c>
    </row>
    <row r="501" spans="1:17" ht="12.75" x14ac:dyDescent="0.35">
      <c r="A501" s="35">
        <v>1437</v>
      </c>
      <c r="B501" s="36" t="s">
        <v>155</v>
      </c>
      <c r="C501" s="36" t="s">
        <v>622</v>
      </c>
      <c r="D501" s="35" t="s">
        <v>28</v>
      </c>
      <c r="E501" s="37">
        <v>34435</v>
      </c>
      <c r="F501" s="38" t="s">
        <v>955</v>
      </c>
      <c r="G501" s="35" t="s">
        <v>922</v>
      </c>
      <c r="H501" s="35" t="s">
        <v>931</v>
      </c>
      <c r="I501" s="35">
        <v>5</v>
      </c>
      <c r="J501" s="37">
        <v>44158</v>
      </c>
      <c r="L501" s="39"/>
      <c r="M501" s="40"/>
      <c r="N501" s="175">
        <f>IF(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=0,"",
IF(AND(ISBLANK(T_données_générales[[#This Row],[Date de report]]),ISBLANK(T_données_générales[[#This Row],[Arrêts spécifiques]])),EDATE(T_données_générales[[#This Row],[Date de dernière visite]],12*T_données_générales[[#This Row],[Périodicité 
(en année)]]),0)+IF(AND(NOT(ISBLANK(T_données_générales[[#This Row],[Date de report]])),ISBLANK(T_données_générales[[#This Row],[Arrêts spécifiques]])),T_données_générales[[#This Row],[Date de report]],0)+
IF(NOT(ISBLANK(T_données_générales[[#This Row],[Arrêts spécifiques]])),IF(ISBLANK(T_données_générales[[#This Row],[Date de reprise]]),0,T_données_générales[[#This Row],[Date de reprise]]+8),0)
+IF(AND(ISBLANK(T_données_générales[[#This Row],[Type de suivi]]),ISBLANK(T_données_générales[[#This Row],[Périodicité 
(en année)]]),ISBLANK(T_données_générales[[#This Row],[Date de dernière visite]])),EDATE(T_données_générales[[#This Row],[Date d''entrée dans l''entreprise]],3),0)+IF(T_données_générales[[#This Row],[Type de suivi]]="Non précisé",EDATE(T_données_générales[[#This Row],[Date d''entrée dans l''entreprise]],3),0)
)</f>
        <v>45984</v>
      </c>
      <c r="O501" s="154" t="str">
        <f ca="1">IF(T_données_générales[[#This Row],[Date limite de prochaine visite]]&lt;TODAY(),"OUI","NON")</f>
        <v>NON</v>
      </c>
      <c r="P501" s="154" t="str">
        <f ca="1">IF(AND(T_données_générales[[#This Row],[Date limite de prochaine visite]]&gt;=TODAY(),T_données_générales[[#This Row],[Date limite de prochaine visite]]&lt;TODAY()+15),"OUI","NON")</f>
        <v>NON</v>
      </c>
      <c r="Q501" s="154" t="str">
        <f ca="1">IF(T_données_générales[[#This Row],[Date limite de prochaine visite]]&gt;TODAY()+15,"OUI","NON")</f>
        <v>OUI</v>
      </c>
    </row>
  </sheetData>
  <sheetProtection insertRows="0" deleteRows="0"/>
  <protectedRanges>
    <protectedRange sqref="A2:XFD502" name="Plage1"/>
  </protectedRanges>
  <phoneticPr fontId="1" type="noConversion"/>
  <conditionalFormatting sqref="N2:N501">
    <cfRule type="iconSet" priority="5">
      <iconSet iconSet="3Flags">
        <cfvo type="percent" val="0"/>
        <cfvo type="formula" val="TODAY()"/>
        <cfvo type="formula" val="TODAY()+15"/>
      </iconSet>
    </cfRule>
  </conditionalFormatting>
  <conditionalFormatting sqref="A2:A501">
    <cfRule type="duplicateValues" dxfId="0" priority="1"/>
  </conditionalFormatting>
  <dataValidations count="3">
    <dataValidation type="list" allowBlank="1" showInputMessage="1" showErrorMessage="1" sqref="H2:H501" xr:uid="{5CE8B57E-8208-4DC9-B8AF-5505952848CE}">
      <formula1>Type_suivi</formula1>
    </dataValidation>
    <dataValidation type="list" allowBlank="1" showInputMessage="1" showErrorMessage="1" sqref="D2:D501" xr:uid="{3A6F3CFF-62B6-4349-8827-3CB83EB69DA3}">
      <formula1>"F,H"</formula1>
    </dataValidation>
    <dataValidation type="list" allowBlank="1" showInputMessage="1" showErrorMessage="1" sqref="G2:G501" xr:uid="{E7B5E680-AC78-4ECB-8C45-9AC15CC848D8}">
      <formula1>L_Statut</formula1>
    </dataValidation>
  </dataValidations>
  <printOptions horizontalCentered="1"/>
  <pageMargins left="0.39370078740157483" right="0.39370078740157483" top="0.39370078740157483" bottom="0.39370078740157483" header="0.31496062992125984" footer="0.31496062992125984"/>
  <pageSetup paperSize="9" scale="50" fitToHeight="5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765F13A-B742-4087-BA93-A1E27708F363}">
          <x14:formula1>
            <xm:f>Paramètres!$A$2:$A$5</xm:f>
          </x14:formula1>
          <xm:sqref>L2:L501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4A2A-A5B8-437F-972B-D89BE38CF8C9}">
  <dimension ref="A1:T11"/>
  <sheetViews>
    <sheetView workbookViewId="0">
      <selection activeCell="B38" sqref="B38"/>
    </sheetView>
  </sheetViews>
  <sheetFormatPr baseColWidth="10" defaultRowHeight="14.25" x14ac:dyDescent="0.45"/>
  <cols>
    <col min="1" max="1" width="27.59765625" bestFit="1" customWidth="1"/>
    <col min="4" max="4" width="22.86328125" customWidth="1"/>
    <col min="7" max="7" width="13.86328125" customWidth="1"/>
    <col min="8" max="8" width="19.1328125" bestFit="1" customWidth="1"/>
    <col min="12" max="12" width="29.59765625" customWidth="1"/>
    <col min="14" max="15" width="11.1328125" customWidth="1"/>
  </cols>
  <sheetData>
    <row r="1" spans="1:20" ht="30.6" customHeight="1" x14ac:dyDescent="0.45">
      <c r="A1" s="6" t="s">
        <v>3</v>
      </c>
      <c r="D1" s="6" t="s">
        <v>937</v>
      </c>
      <c r="G1" s="6" t="s">
        <v>933</v>
      </c>
      <c r="H1" s="6" t="s">
        <v>938</v>
      </c>
      <c r="K1" s="4" t="s">
        <v>952</v>
      </c>
      <c r="L1" s="4" t="s">
        <v>936</v>
      </c>
      <c r="N1" s="4" t="s">
        <v>1001</v>
      </c>
      <c r="O1" s="4" t="s">
        <v>973</v>
      </c>
      <c r="Q1" s="18"/>
      <c r="T1" s="4" t="s">
        <v>926</v>
      </c>
    </row>
    <row r="2" spans="1:20" x14ac:dyDescent="0.45">
      <c r="A2" s="3" t="s">
        <v>942</v>
      </c>
      <c r="D2" s="3">
        <v>2</v>
      </c>
      <c r="G2" s="3" t="s">
        <v>929</v>
      </c>
      <c r="H2" s="3">
        <v>3</v>
      </c>
      <c r="K2" s="3">
        <v>1</v>
      </c>
      <c r="L2" s="3" t="s">
        <v>947</v>
      </c>
      <c r="N2" s="3" t="s">
        <v>995</v>
      </c>
      <c r="O2" s="3">
        <f ca="1">COUNTIF(T_données_générales[Retard],"oui")</f>
        <v>70</v>
      </c>
      <c r="Q2" s="19"/>
      <c r="T2" t="s">
        <v>922</v>
      </c>
    </row>
    <row r="3" spans="1:20" x14ac:dyDescent="0.45">
      <c r="A3" s="3" t="s">
        <v>935</v>
      </c>
      <c r="D3" s="3">
        <v>3</v>
      </c>
      <c r="G3" s="3" t="s">
        <v>928</v>
      </c>
      <c r="H3" s="3" t="s">
        <v>939</v>
      </c>
      <c r="K3" s="3">
        <v>2</v>
      </c>
      <c r="L3" s="3" t="s">
        <v>948</v>
      </c>
      <c r="N3" s="3" t="s">
        <v>1000</v>
      </c>
      <c r="O3" s="3">
        <f ca="1">COUNTIF(T_données_générales[[Visite sous 15 jours ]],"oui")</f>
        <v>16</v>
      </c>
      <c r="Q3" s="23"/>
      <c r="T3" t="s">
        <v>927</v>
      </c>
    </row>
    <row r="4" spans="1:20" x14ac:dyDescent="0.45">
      <c r="A4" s="3" t="s">
        <v>943</v>
      </c>
      <c r="D4" s="3">
        <v>4</v>
      </c>
      <c r="G4" s="3" t="s">
        <v>931</v>
      </c>
      <c r="H4" s="3">
        <v>5</v>
      </c>
      <c r="K4" s="3">
        <v>3</v>
      </c>
      <c r="L4" s="3" t="s">
        <v>949</v>
      </c>
      <c r="N4" s="3" t="s">
        <v>996</v>
      </c>
      <c r="O4" s="3">
        <f ca="1">COUNTIF(T_données_générales[Visite au-delà de 15 jours],"oui")</f>
        <v>412</v>
      </c>
      <c r="Q4" s="20"/>
      <c r="R4">
        <v>255</v>
      </c>
      <c r="T4" t="s">
        <v>924</v>
      </c>
    </row>
    <row r="5" spans="1:20" x14ac:dyDescent="0.45">
      <c r="A5" s="3" t="s">
        <v>930</v>
      </c>
      <c r="D5" s="3">
        <v>5</v>
      </c>
      <c r="G5" s="3" t="s">
        <v>998</v>
      </c>
      <c r="H5" s="3"/>
      <c r="K5" s="3">
        <v>4</v>
      </c>
      <c r="L5" s="3" t="s">
        <v>950</v>
      </c>
      <c r="Q5" s="21"/>
      <c r="R5">
        <v>217</v>
      </c>
      <c r="T5" t="s">
        <v>923</v>
      </c>
    </row>
    <row r="6" spans="1:20" x14ac:dyDescent="0.45">
      <c r="K6" s="3">
        <v>5</v>
      </c>
      <c r="L6" s="3" t="s">
        <v>951</v>
      </c>
      <c r="Q6" s="22"/>
      <c r="R6">
        <v>242</v>
      </c>
    </row>
    <row r="7" spans="1:20" x14ac:dyDescent="0.45">
      <c r="K7" s="3">
        <v>6</v>
      </c>
      <c r="L7" s="3" t="s">
        <v>954</v>
      </c>
    </row>
    <row r="8" spans="1:20" x14ac:dyDescent="0.45">
      <c r="K8" s="3">
        <v>7</v>
      </c>
      <c r="L8" s="3" t="s">
        <v>955</v>
      </c>
    </row>
    <row r="9" spans="1:20" x14ac:dyDescent="0.45">
      <c r="K9" s="3">
        <v>8</v>
      </c>
      <c r="L9" s="3" t="s">
        <v>953</v>
      </c>
    </row>
    <row r="10" spans="1:20" x14ac:dyDescent="0.45">
      <c r="K10" s="3">
        <v>9</v>
      </c>
      <c r="L10" s="3" t="s">
        <v>956</v>
      </c>
    </row>
    <row r="11" spans="1:20" x14ac:dyDescent="0.45">
      <c r="K11" s="3">
        <v>10</v>
      </c>
      <c r="L11" s="3" t="s">
        <v>957</v>
      </c>
    </row>
  </sheetData>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677C5-D525-41D2-A70B-D012FC8002C7}">
  <dimension ref="B1:CU112"/>
  <sheetViews>
    <sheetView topLeftCell="BN1" workbookViewId="0">
      <selection activeCell="CI4" sqref="CI4"/>
    </sheetView>
  </sheetViews>
  <sheetFormatPr baseColWidth="10" defaultRowHeight="14.25" x14ac:dyDescent="0.45"/>
  <cols>
    <col min="1" max="1" width="12.86328125" customWidth="1"/>
    <col min="2" max="2" width="12.265625" bestFit="1" customWidth="1"/>
    <col min="3" max="3" width="7.796875" bestFit="1" customWidth="1"/>
    <col min="4" max="5" width="12.59765625" customWidth="1"/>
    <col min="6" max="9" width="2.1328125" customWidth="1"/>
    <col min="10" max="10" width="12.59765625" customWidth="1"/>
    <col min="11" max="11" width="18.19921875" style="10" bestFit="1" customWidth="1"/>
    <col min="12" max="12" width="21.6640625" style="10" bestFit="1" customWidth="1"/>
    <col min="13" max="13" width="3.73046875" style="10" bestFit="1" customWidth="1"/>
    <col min="14" max="14" width="11.33203125" style="10" bestFit="1" customWidth="1"/>
    <col min="15" max="15" width="12" style="10" bestFit="1" customWidth="1"/>
    <col min="16" max="16" width="18.19921875" bestFit="1" customWidth="1"/>
    <col min="17" max="17" width="7.86328125" bestFit="1" customWidth="1"/>
    <col min="18" max="18" width="3.73046875" bestFit="1" customWidth="1"/>
    <col min="19" max="19" width="11.33203125" bestFit="1" customWidth="1"/>
    <col min="20" max="20" width="12" bestFit="1" customWidth="1"/>
    <col min="21" max="24" width="2.1328125" customWidth="1"/>
    <col min="25" max="25" width="12.86328125" customWidth="1"/>
    <col min="26" max="28" width="20.59765625" customWidth="1"/>
    <col min="29" max="29" width="12.86328125" customWidth="1"/>
    <col min="30" max="33" width="2.1328125" customWidth="1"/>
    <col min="34" max="34" width="12.86328125" customWidth="1"/>
    <col min="35" max="35" width="19.06640625" bestFit="1" customWidth="1"/>
    <col min="36" max="36" width="18.19921875" bestFit="1" customWidth="1"/>
    <col min="37" max="37" width="12.86328125" customWidth="1"/>
    <col min="38" max="41" width="2.1328125" customWidth="1"/>
    <col min="42" max="42" width="12.86328125" customWidth="1"/>
    <col min="43" max="43" width="19.06640625" bestFit="1" customWidth="1"/>
    <col min="44" max="44" width="18.19921875" bestFit="1" customWidth="1"/>
    <col min="45" max="45" width="12.86328125" customWidth="1"/>
    <col min="46" max="49" width="2.1328125" customWidth="1"/>
    <col min="51" max="51" width="19.06640625" bestFit="1" customWidth="1"/>
    <col min="52" max="52" width="13.59765625" bestFit="1" customWidth="1"/>
    <col min="53" max="53" width="5.1328125" bestFit="1" customWidth="1"/>
    <col min="54" max="54" width="5.06640625" bestFit="1" customWidth="1"/>
    <col min="55" max="55" width="12.53125" bestFit="1" customWidth="1"/>
    <col min="56" max="56" width="12.796875" bestFit="1" customWidth="1"/>
    <col min="57" max="57" width="19.86328125" bestFit="1" customWidth="1"/>
    <col min="58" max="61" width="2.1328125" style="17" customWidth="1"/>
    <col min="63" max="63" width="19.06640625" bestFit="1" customWidth="1"/>
    <col min="64" max="64" width="9.86328125" bestFit="1" customWidth="1"/>
    <col min="65" max="65" width="5.3984375" bestFit="1" customWidth="1"/>
    <col min="66" max="66" width="7.796875" bestFit="1" customWidth="1"/>
    <col min="67" max="67" width="6.86328125" bestFit="1" customWidth="1"/>
    <col min="68" max="68" width="4.796875" bestFit="1" customWidth="1"/>
    <col min="70" max="73" width="2.1328125" style="17" customWidth="1"/>
    <col min="75" max="75" width="26.796875" bestFit="1" customWidth="1"/>
    <col min="76" max="76" width="5.9296875" bestFit="1" customWidth="1"/>
    <col min="77" max="77" width="4.1328125" bestFit="1" customWidth="1"/>
    <col min="78" max="78" width="12" bestFit="1" customWidth="1"/>
    <col min="79" max="82" width="2.1328125" style="17" customWidth="1"/>
    <col min="84" max="84" width="8.86328125" bestFit="1" customWidth="1"/>
    <col min="85" max="85" width="9.59765625" bestFit="1" customWidth="1"/>
    <col min="86" max="86" width="6.59765625" bestFit="1" customWidth="1"/>
    <col min="87" max="87" width="9.59765625" bestFit="1" customWidth="1"/>
    <col min="88" max="88" width="12" style="104" bestFit="1" customWidth="1"/>
    <col min="89" max="92" width="2.1328125" style="17" customWidth="1"/>
    <col min="93" max="93" width="10.59765625" style="104"/>
    <col min="94" max="94" width="19.06640625" bestFit="1" customWidth="1"/>
    <col min="95" max="95" width="18.19921875" bestFit="1" customWidth="1"/>
    <col min="98" max="98" width="19.06640625" bestFit="1" customWidth="1"/>
    <col min="99" max="99" width="18.19921875" bestFit="1" customWidth="1"/>
  </cols>
  <sheetData>
    <row r="1" spans="2:99" x14ac:dyDescent="0.45">
      <c r="F1" s="8"/>
      <c r="G1" s="8"/>
      <c r="H1" s="8"/>
      <c r="I1" s="8"/>
      <c r="U1" s="8"/>
      <c r="V1" s="8"/>
      <c r="W1" s="8"/>
      <c r="X1" s="8"/>
      <c r="AD1" s="8"/>
      <c r="AE1" s="8"/>
      <c r="AF1" s="8"/>
      <c r="AG1" s="8"/>
      <c r="AL1" s="8"/>
      <c r="AM1" s="8"/>
      <c r="AN1" s="8"/>
      <c r="AO1" s="8"/>
      <c r="AT1" s="8"/>
      <c r="AU1" s="8"/>
      <c r="AV1" s="8"/>
      <c r="AW1" s="8"/>
    </row>
    <row r="2" spans="2:99" x14ac:dyDescent="0.45">
      <c r="B2" s="181" t="s">
        <v>984</v>
      </c>
      <c r="C2" s="181"/>
      <c r="D2" s="12"/>
      <c r="E2" s="12"/>
      <c r="F2" s="8"/>
      <c r="G2" s="8"/>
      <c r="H2" s="8"/>
      <c r="I2" s="8"/>
      <c r="J2" s="12"/>
      <c r="K2" s="183" t="s">
        <v>1008</v>
      </c>
      <c r="L2" s="183"/>
      <c r="M2" s="183"/>
      <c r="N2" s="183"/>
      <c r="P2" s="181" t="s">
        <v>985</v>
      </c>
      <c r="Q2" s="181"/>
      <c r="R2" s="181"/>
      <c r="S2" s="181"/>
      <c r="T2" s="12"/>
      <c r="U2" s="8"/>
      <c r="V2" s="8"/>
      <c r="W2" s="8"/>
      <c r="X2" s="8"/>
      <c r="Z2" s="181" t="s">
        <v>985</v>
      </c>
      <c r="AA2" s="181"/>
      <c r="AB2" s="181"/>
      <c r="AD2" s="8"/>
      <c r="AE2" s="8"/>
      <c r="AF2" s="8"/>
      <c r="AG2" s="8"/>
      <c r="AI2" s="181" t="s">
        <v>983</v>
      </c>
      <c r="AJ2" s="181"/>
      <c r="AK2" s="11"/>
      <c r="AL2" s="13"/>
      <c r="AM2" s="8"/>
      <c r="AN2" s="8"/>
      <c r="AO2" s="8"/>
      <c r="AT2" s="8"/>
      <c r="AU2" s="8"/>
      <c r="AV2" s="8"/>
      <c r="AW2" s="8"/>
      <c r="AY2" s="182" t="s">
        <v>988</v>
      </c>
      <c r="AZ2" s="182"/>
      <c r="BA2" s="182"/>
      <c r="BB2" s="182"/>
      <c r="BC2" s="182"/>
      <c r="BD2" s="182"/>
      <c r="BK2" s="105" t="s">
        <v>1015</v>
      </c>
      <c r="BL2" s="105"/>
      <c r="BM2" s="105"/>
      <c r="BN2" s="105"/>
      <c r="BW2" s="105" t="s">
        <v>1014</v>
      </c>
      <c r="BX2" s="105"/>
      <c r="BY2" s="105"/>
      <c r="BZ2" s="104"/>
      <c r="CF2" s="105" t="s">
        <v>1013</v>
      </c>
      <c r="CG2" s="105"/>
      <c r="CH2" s="105"/>
      <c r="CI2" s="105"/>
      <c r="CP2" s="105" t="s">
        <v>1016</v>
      </c>
      <c r="CQ2" s="105"/>
      <c r="CT2" s="105" t="s">
        <v>1018</v>
      </c>
      <c r="CU2" s="105"/>
    </row>
    <row r="3" spans="2:99" x14ac:dyDescent="0.45">
      <c r="B3" s="9"/>
      <c r="C3" s="3"/>
      <c r="D3" s="3"/>
      <c r="E3" s="3"/>
      <c r="F3" s="8"/>
      <c r="G3" s="8"/>
      <c r="H3" s="8"/>
      <c r="I3" s="8"/>
      <c r="J3" s="3"/>
      <c r="U3" s="8"/>
      <c r="V3" s="8"/>
      <c r="W3" s="8"/>
      <c r="X3" s="8"/>
      <c r="AD3" s="8"/>
      <c r="AE3" s="8"/>
      <c r="AF3" s="8"/>
      <c r="AG3" s="8"/>
      <c r="AL3" s="8"/>
      <c r="AM3" s="8"/>
      <c r="AN3" s="8"/>
      <c r="AO3" s="8"/>
      <c r="AT3" s="8"/>
      <c r="AU3" s="8"/>
      <c r="AV3" s="8"/>
      <c r="AW3" s="8"/>
      <c r="CT3" s="104"/>
      <c r="CU3" s="104"/>
    </row>
    <row r="4" spans="2:99" x14ac:dyDescent="0.45">
      <c r="B4" s="177" t="s">
        <v>972</v>
      </c>
      <c r="C4" s="178" t="s">
        <v>973</v>
      </c>
      <c r="F4" s="8"/>
      <c r="G4" s="8"/>
      <c r="H4" s="8"/>
      <c r="I4" s="8"/>
      <c r="L4" s="10" t="s">
        <v>986</v>
      </c>
      <c r="O4"/>
      <c r="P4" s="173" t="s">
        <v>981</v>
      </c>
      <c r="Q4" s="173" t="s">
        <v>972</v>
      </c>
      <c r="U4" s="8"/>
      <c r="V4" s="8"/>
      <c r="W4" s="8"/>
      <c r="X4" s="8"/>
      <c r="AD4" s="8"/>
      <c r="AE4" s="8"/>
      <c r="AF4" s="8"/>
      <c r="AG4" s="8"/>
      <c r="AI4" s="173" t="s">
        <v>980</v>
      </c>
      <c r="AJ4" t="s">
        <v>981</v>
      </c>
      <c r="AL4" s="8"/>
      <c r="AM4" s="8"/>
      <c r="AN4" s="8"/>
      <c r="AO4" s="8"/>
      <c r="AT4" s="8"/>
      <c r="AU4" s="8"/>
      <c r="AV4" s="8"/>
      <c r="AW4" s="8"/>
      <c r="AY4" s="173" t="s">
        <v>992</v>
      </c>
      <c r="AZ4" s="173" t="s">
        <v>933</v>
      </c>
      <c r="BK4" s="173" t="s">
        <v>993</v>
      </c>
      <c r="BL4" s="15" t="s">
        <v>990</v>
      </c>
      <c r="BW4" s="173" t="s">
        <v>995</v>
      </c>
      <c r="BX4" s="174" t="s">
        <v>1009</v>
      </c>
      <c r="CF4" t="str">
        <f>BW4</f>
        <v>Retard</v>
      </c>
      <c r="CG4">
        <f>IFERROR(GETPIVOTDATA("Retard",$BW$6),"0")</f>
        <v>70</v>
      </c>
      <c r="CP4" s="173" t="s">
        <v>995</v>
      </c>
      <c r="CQ4" s="174" t="s">
        <v>1009</v>
      </c>
      <c r="CT4" s="173" t="s">
        <v>997</v>
      </c>
      <c r="CU4" s="174" t="s">
        <v>1009</v>
      </c>
    </row>
    <row r="5" spans="2:99" x14ac:dyDescent="0.45">
      <c r="B5" s="179" t="s">
        <v>28</v>
      </c>
      <c r="C5" s="180">
        <v>217</v>
      </c>
      <c r="F5" s="8"/>
      <c r="G5" s="8"/>
      <c r="H5" s="8"/>
      <c r="I5" s="8"/>
      <c r="L5" s="10" t="s">
        <v>28</v>
      </c>
      <c r="M5" s="10" t="s">
        <v>27</v>
      </c>
      <c r="N5" s="10" t="s">
        <v>925</v>
      </c>
      <c r="O5"/>
      <c r="P5" s="173" t="s">
        <v>979</v>
      </c>
      <c r="Q5" s="174" t="s">
        <v>28</v>
      </c>
      <c r="R5" s="174" t="s">
        <v>27</v>
      </c>
      <c r="S5" s="174" t="s">
        <v>925</v>
      </c>
      <c r="U5" s="8"/>
      <c r="V5" s="8"/>
      <c r="W5" s="8"/>
      <c r="X5" s="8"/>
      <c r="AD5" s="8"/>
      <c r="AE5" s="8"/>
      <c r="AF5" s="8"/>
      <c r="AG5" s="8"/>
      <c r="AI5" s="2" t="s">
        <v>951</v>
      </c>
      <c r="AJ5" s="1">
        <v>36</v>
      </c>
      <c r="AL5" s="8"/>
      <c r="AM5" s="8"/>
      <c r="AN5" s="8"/>
      <c r="AO5" s="8"/>
      <c r="AQ5" s="173" t="s">
        <v>980</v>
      </c>
      <c r="AR5" t="s">
        <v>981</v>
      </c>
      <c r="AT5" s="8"/>
      <c r="AU5" s="8"/>
      <c r="AV5" s="8"/>
      <c r="AW5" s="8"/>
      <c r="AY5" s="173" t="s">
        <v>994</v>
      </c>
      <c r="AZ5" s="176" t="s">
        <v>929</v>
      </c>
      <c r="BA5" s="176" t="s">
        <v>931</v>
      </c>
      <c r="BB5" s="176" t="s">
        <v>928</v>
      </c>
      <c r="BC5" s="176" t="s">
        <v>998</v>
      </c>
      <c r="BD5" s="176" t="s">
        <v>925</v>
      </c>
      <c r="BK5" s="173" t="s">
        <v>994</v>
      </c>
      <c r="BL5" s="174" t="s">
        <v>991</v>
      </c>
      <c r="BM5" s="174" t="s">
        <v>922</v>
      </c>
      <c r="BN5" s="174" t="s">
        <v>923</v>
      </c>
      <c r="BO5" s="174" t="s">
        <v>927</v>
      </c>
      <c r="BP5" s="174" t="s">
        <v>989</v>
      </c>
      <c r="CF5" t="str">
        <f>BW10</f>
        <v xml:space="preserve">Visite sous 15 jours </v>
      </c>
      <c r="CG5">
        <f>IFERROR(GETPIVOTDATA("Visite sous 15 jours ",$BW$12),"0")</f>
        <v>16</v>
      </c>
      <c r="CT5" s="104"/>
      <c r="CU5" s="104"/>
    </row>
    <row r="6" spans="2:99" x14ac:dyDescent="0.45">
      <c r="B6" s="179" t="s">
        <v>27</v>
      </c>
      <c r="C6" s="180">
        <v>283</v>
      </c>
      <c r="F6" s="8"/>
      <c r="G6" s="8"/>
      <c r="H6" s="8"/>
      <c r="I6" s="8"/>
      <c r="K6" s="10" t="s">
        <v>981</v>
      </c>
      <c r="L6" s="14">
        <v>217</v>
      </c>
      <c r="M6" s="14">
        <v>283</v>
      </c>
      <c r="N6" s="14">
        <v>500</v>
      </c>
      <c r="O6"/>
      <c r="P6" s="2" t="s">
        <v>924</v>
      </c>
      <c r="Q6" s="1">
        <v>43</v>
      </c>
      <c r="R6" s="1">
        <v>63</v>
      </c>
      <c r="S6" s="1">
        <v>106</v>
      </c>
      <c r="U6" s="8"/>
      <c r="V6" s="8"/>
      <c r="W6" s="8"/>
      <c r="X6" s="8"/>
      <c r="AD6" s="8"/>
      <c r="AE6" s="8"/>
      <c r="AF6" s="8"/>
      <c r="AG6" s="8"/>
      <c r="AI6" s="2" t="s">
        <v>949</v>
      </c>
      <c r="AJ6" s="1">
        <v>48</v>
      </c>
      <c r="AL6" s="8"/>
      <c r="AM6" s="8"/>
      <c r="AN6" s="8"/>
      <c r="AO6" s="8"/>
      <c r="AQ6" s="16">
        <v>34432</v>
      </c>
      <c r="AR6" s="1">
        <v>8</v>
      </c>
      <c r="AT6" s="8"/>
      <c r="AU6" s="8"/>
      <c r="AV6" s="8"/>
      <c r="AW6" s="8"/>
      <c r="AY6" s="2" t="s">
        <v>924</v>
      </c>
      <c r="AZ6" s="1">
        <v>25</v>
      </c>
      <c r="BA6" s="1">
        <v>74</v>
      </c>
      <c r="BB6" s="1">
        <v>7</v>
      </c>
      <c r="BC6" s="1"/>
      <c r="BD6" s="1">
        <v>106</v>
      </c>
      <c r="BK6" s="2" t="s">
        <v>929</v>
      </c>
      <c r="BL6" s="1">
        <v>25</v>
      </c>
      <c r="BM6" s="1">
        <v>12</v>
      </c>
      <c r="BN6" s="1">
        <v>5</v>
      </c>
      <c r="BO6" s="1">
        <v>84</v>
      </c>
      <c r="BP6" s="1">
        <v>126</v>
      </c>
      <c r="BW6" t="s">
        <v>1011</v>
      </c>
      <c r="CF6" t="str">
        <f>BW19</f>
        <v>Visite au-delà de 15 jours</v>
      </c>
      <c r="CG6">
        <f>IFERROR(GETPIVOTDATA("Visite sous 15 jours ",$BW$21),"0")</f>
        <v>412</v>
      </c>
      <c r="CP6" s="173" t="s">
        <v>980</v>
      </c>
      <c r="CQ6" t="s">
        <v>981</v>
      </c>
      <c r="CT6" s="173" t="s">
        <v>980</v>
      </c>
      <c r="CU6" t="s">
        <v>981</v>
      </c>
    </row>
    <row r="7" spans="2:99" x14ac:dyDescent="0.45">
      <c r="B7" s="179" t="s">
        <v>925</v>
      </c>
      <c r="C7" s="180">
        <v>500</v>
      </c>
      <c r="D7" s="5"/>
      <c r="E7" s="5"/>
      <c r="F7" s="8"/>
      <c r="G7" s="8"/>
      <c r="H7" s="8"/>
      <c r="I7" s="8"/>
      <c r="J7" s="5"/>
      <c r="P7" s="2" t="s">
        <v>922</v>
      </c>
      <c r="Q7" s="1">
        <v>64</v>
      </c>
      <c r="R7" s="1">
        <v>84</v>
      </c>
      <c r="S7" s="1">
        <v>148</v>
      </c>
      <c r="U7" s="8"/>
      <c r="V7" s="8"/>
      <c r="W7" s="8"/>
      <c r="X7" s="8"/>
      <c r="AD7" s="8"/>
      <c r="AE7" s="8"/>
      <c r="AF7" s="8"/>
      <c r="AG7" s="8"/>
      <c r="AI7" s="2" t="s">
        <v>948</v>
      </c>
      <c r="AJ7" s="1">
        <v>38</v>
      </c>
      <c r="AL7" s="8"/>
      <c r="AM7" s="8"/>
      <c r="AN7" s="8"/>
      <c r="AO7" s="8"/>
      <c r="AQ7" s="16">
        <v>44204</v>
      </c>
      <c r="AR7" s="1">
        <v>3</v>
      </c>
      <c r="AT7" s="8"/>
      <c r="AU7" s="8"/>
      <c r="AV7" s="8"/>
      <c r="AW7" s="8"/>
      <c r="AY7" s="2" t="s">
        <v>922</v>
      </c>
      <c r="AZ7" s="1">
        <v>12</v>
      </c>
      <c r="BA7" s="1">
        <v>135</v>
      </c>
      <c r="BB7" s="1"/>
      <c r="BC7" s="1">
        <v>1</v>
      </c>
      <c r="BD7" s="1">
        <v>148</v>
      </c>
      <c r="BK7" s="2" t="s">
        <v>931</v>
      </c>
      <c r="BL7" s="1">
        <v>74</v>
      </c>
      <c r="BM7" s="1">
        <v>135</v>
      </c>
      <c r="BN7" s="1">
        <v>16</v>
      </c>
      <c r="BO7" s="1">
        <v>90</v>
      </c>
      <c r="BP7" s="1">
        <v>315</v>
      </c>
      <c r="BW7" s="1">
        <v>70</v>
      </c>
      <c r="CP7" s="2" t="s">
        <v>929</v>
      </c>
      <c r="CQ7" s="1">
        <v>12</v>
      </c>
      <c r="CT7" s="2" t="s">
        <v>929</v>
      </c>
      <c r="CU7" s="1">
        <v>2</v>
      </c>
    </row>
    <row r="8" spans="2:99" x14ac:dyDescent="0.45">
      <c r="F8" s="8"/>
      <c r="G8" s="8"/>
      <c r="H8" s="8"/>
      <c r="I8" s="8"/>
      <c r="P8" s="2" t="s">
        <v>923</v>
      </c>
      <c r="Q8" s="1">
        <v>14</v>
      </c>
      <c r="R8" s="1">
        <v>9</v>
      </c>
      <c r="S8" s="1">
        <v>23</v>
      </c>
      <c r="U8" s="8"/>
      <c r="V8" s="8"/>
      <c r="W8" s="8"/>
      <c r="X8" s="8"/>
      <c r="AD8" s="8"/>
      <c r="AE8" s="8"/>
      <c r="AF8" s="8"/>
      <c r="AG8" s="8"/>
      <c r="AI8" s="2" t="s">
        <v>955</v>
      </c>
      <c r="AJ8" s="1">
        <v>49</v>
      </c>
      <c r="AL8" s="8"/>
      <c r="AM8" s="8"/>
      <c r="AN8" s="8"/>
      <c r="AO8" s="8"/>
      <c r="AQ8" s="16">
        <v>39727</v>
      </c>
      <c r="AR8" s="1">
        <v>10</v>
      </c>
      <c r="AT8" s="8"/>
      <c r="AU8" s="8"/>
      <c r="AV8" s="8"/>
      <c r="AW8" s="8"/>
      <c r="AY8" s="2" t="s">
        <v>923</v>
      </c>
      <c r="AZ8" s="1">
        <v>5</v>
      </c>
      <c r="BA8" s="1">
        <v>16</v>
      </c>
      <c r="BB8" s="1">
        <v>1</v>
      </c>
      <c r="BC8" s="1">
        <v>1</v>
      </c>
      <c r="BD8" s="1">
        <v>23</v>
      </c>
      <c r="BK8" s="2" t="s">
        <v>928</v>
      </c>
      <c r="BL8" s="1">
        <v>7</v>
      </c>
      <c r="BM8" s="1"/>
      <c r="BN8" s="1">
        <v>1</v>
      </c>
      <c r="BO8" s="1">
        <v>45</v>
      </c>
      <c r="BP8" s="1">
        <v>53</v>
      </c>
      <c r="CP8" s="2" t="s">
        <v>931</v>
      </c>
      <c r="CQ8" s="1">
        <v>48</v>
      </c>
      <c r="CT8" s="2" t="s">
        <v>931</v>
      </c>
      <c r="CU8" s="1">
        <v>14</v>
      </c>
    </row>
    <row r="9" spans="2:99" x14ac:dyDescent="0.45">
      <c r="F9" s="8"/>
      <c r="G9" s="8"/>
      <c r="H9" s="8"/>
      <c r="I9" s="8"/>
      <c r="P9" s="2" t="s">
        <v>927</v>
      </c>
      <c r="Q9" s="1">
        <v>96</v>
      </c>
      <c r="R9" s="1">
        <v>127</v>
      </c>
      <c r="S9" s="1">
        <v>223</v>
      </c>
      <c r="U9" s="8"/>
      <c r="V9" s="8"/>
      <c r="W9" s="8"/>
      <c r="X9" s="8"/>
      <c r="AD9" s="8"/>
      <c r="AE9" s="8"/>
      <c r="AF9" s="8"/>
      <c r="AG9" s="8"/>
      <c r="AI9" s="2" t="s">
        <v>947</v>
      </c>
      <c r="AJ9" s="1">
        <v>44</v>
      </c>
      <c r="AL9" s="8"/>
      <c r="AM9" s="8"/>
      <c r="AN9" s="8"/>
      <c r="AO9" s="8"/>
      <c r="AQ9" s="16">
        <v>34680</v>
      </c>
      <c r="AR9" s="1">
        <v>5</v>
      </c>
      <c r="AT9" s="8"/>
      <c r="AU9" s="8"/>
      <c r="AV9" s="8"/>
      <c r="AW9" s="8"/>
      <c r="AY9" s="2" t="s">
        <v>927</v>
      </c>
      <c r="AZ9" s="1">
        <v>84</v>
      </c>
      <c r="BA9" s="1">
        <v>90</v>
      </c>
      <c r="BB9" s="1">
        <v>45</v>
      </c>
      <c r="BC9" s="1">
        <v>4</v>
      </c>
      <c r="BD9" s="1">
        <v>223</v>
      </c>
      <c r="BK9" s="2" t="s">
        <v>998</v>
      </c>
      <c r="BL9" s="1"/>
      <c r="BM9" s="1">
        <v>1</v>
      </c>
      <c r="BN9" s="1">
        <v>1</v>
      </c>
      <c r="BO9" s="1">
        <v>4</v>
      </c>
      <c r="BP9" s="1">
        <v>6</v>
      </c>
      <c r="CP9" s="2" t="s">
        <v>928</v>
      </c>
      <c r="CQ9" s="1">
        <v>10</v>
      </c>
      <c r="CT9" s="2" t="s">
        <v>925</v>
      </c>
      <c r="CU9" s="1">
        <v>16</v>
      </c>
    </row>
    <row r="10" spans="2:99" x14ac:dyDescent="0.45">
      <c r="F10" s="8"/>
      <c r="G10" s="8"/>
      <c r="H10" s="8"/>
      <c r="I10" s="8"/>
      <c r="P10" s="2" t="s">
        <v>925</v>
      </c>
      <c r="Q10" s="1">
        <v>217</v>
      </c>
      <c r="R10" s="1">
        <v>283</v>
      </c>
      <c r="S10" s="1">
        <v>500</v>
      </c>
      <c r="U10" s="8"/>
      <c r="V10" s="8"/>
      <c r="W10" s="8"/>
      <c r="X10" s="8"/>
      <c r="AD10" s="8"/>
      <c r="AE10" s="8"/>
      <c r="AF10" s="8"/>
      <c r="AG10" s="8"/>
      <c r="AI10" s="2" t="s">
        <v>954</v>
      </c>
      <c r="AJ10" s="1">
        <v>49</v>
      </c>
      <c r="AL10" s="8"/>
      <c r="AM10" s="8"/>
      <c r="AN10" s="8"/>
      <c r="AO10" s="8"/>
      <c r="AQ10" s="16">
        <v>32755</v>
      </c>
      <c r="AR10" s="1">
        <v>11</v>
      </c>
      <c r="AT10" s="8"/>
      <c r="AU10" s="8"/>
      <c r="AV10" s="8"/>
      <c r="AW10" s="8"/>
      <c r="AY10" s="2" t="s">
        <v>925</v>
      </c>
      <c r="AZ10" s="1">
        <v>126</v>
      </c>
      <c r="BA10" s="1">
        <v>315</v>
      </c>
      <c r="BB10" s="1">
        <v>53</v>
      </c>
      <c r="BC10" s="1">
        <v>6</v>
      </c>
      <c r="BD10" s="1">
        <v>500</v>
      </c>
      <c r="BK10" s="2" t="s">
        <v>989</v>
      </c>
      <c r="BL10" s="1">
        <v>106</v>
      </c>
      <c r="BM10" s="1">
        <v>148</v>
      </c>
      <c r="BN10" s="1">
        <v>23</v>
      </c>
      <c r="BO10" s="1">
        <v>223</v>
      </c>
      <c r="BP10" s="1">
        <v>500</v>
      </c>
      <c r="BW10" s="173" t="s">
        <v>997</v>
      </c>
      <c r="BX10" s="174" t="s">
        <v>1009</v>
      </c>
      <c r="CP10" s="2" t="s">
        <v>925</v>
      </c>
      <c r="CQ10" s="1">
        <v>70</v>
      </c>
    </row>
    <row r="11" spans="2:99" x14ac:dyDescent="0.45">
      <c r="F11" s="8"/>
      <c r="G11" s="8"/>
      <c r="H11" s="8"/>
      <c r="I11" s="8"/>
      <c r="U11" s="8"/>
      <c r="V11" s="8"/>
      <c r="W11" s="8"/>
      <c r="X11" s="8"/>
      <c r="AD11" s="8"/>
      <c r="AE11" s="8"/>
      <c r="AF11" s="8"/>
      <c r="AG11" s="8"/>
      <c r="AI11" s="2" t="s">
        <v>957</v>
      </c>
      <c r="AJ11" s="1">
        <v>88</v>
      </c>
      <c r="AL11" s="8"/>
      <c r="AM11" s="8"/>
      <c r="AN11" s="8"/>
      <c r="AO11" s="8"/>
      <c r="AQ11" s="16">
        <v>35807</v>
      </c>
      <c r="AR11" s="1">
        <v>5</v>
      </c>
      <c r="AT11" s="8"/>
      <c r="AU11" s="8"/>
      <c r="AV11" s="8"/>
      <c r="AW11" s="8"/>
      <c r="BW11" s="104"/>
      <c r="BX11" s="104"/>
    </row>
    <row r="12" spans="2:99" x14ac:dyDescent="0.45">
      <c r="F12" s="8"/>
      <c r="G12" s="8"/>
      <c r="H12" s="8"/>
      <c r="I12" s="8"/>
      <c r="T12" s="1"/>
      <c r="U12" s="8"/>
      <c r="V12" s="8"/>
      <c r="W12" s="8"/>
      <c r="X12" s="8"/>
      <c r="AD12" s="8"/>
      <c r="AE12" s="8"/>
      <c r="AF12" s="8"/>
      <c r="AG12" s="8"/>
      <c r="AI12" s="2" t="s">
        <v>953</v>
      </c>
      <c r="AJ12" s="1">
        <v>50</v>
      </c>
      <c r="AL12" s="8"/>
      <c r="AM12" s="8"/>
      <c r="AN12" s="8"/>
      <c r="AO12" s="8"/>
      <c r="AQ12" s="16">
        <v>36717</v>
      </c>
      <c r="AR12" s="1">
        <v>7</v>
      </c>
      <c r="AT12" s="8"/>
      <c r="AU12" s="8"/>
      <c r="AV12" s="8"/>
      <c r="AW12" s="8"/>
      <c r="BW12" t="s">
        <v>1012</v>
      </c>
      <c r="BX12" s="104"/>
    </row>
    <row r="13" spans="2:99" x14ac:dyDescent="0.45">
      <c r="F13" s="8"/>
      <c r="G13" s="8"/>
      <c r="H13" s="8"/>
      <c r="I13" s="8"/>
      <c r="T13" s="1"/>
      <c r="U13" s="8"/>
      <c r="V13" s="8"/>
      <c r="W13" s="8"/>
      <c r="X13" s="8"/>
      <c r="AD13" s="8"/>
      <c r="AE13" s="8"/>
      <c r="AF13" s="8"/>
      <c r="AG13" s="8"/>
      <c r="AI13" s="2" t="s">
        <v>950</v>
      </c>
      <c r="AJ13" s="1">
        <v>48</v>
      </c>
      <c r="AL13" s="8"/>
      <c r="AM13" s="8"/>
      <c r="AN13" s="8"/>
      <c r="AO13" s="8"/>
      <c r="AQ13" s="16">
        <v>43472</v>
      </c>
      <c r="AR13" s="1">
        <v>6</v>
      </c>
      <c r="AT13" s="8"/>
      <c r="AU13" s="8"/>
      <c r="AV13" s="8"/>
      <c r="AW13" s="8"/>
      <c r="BW13" s="1">
        <v>16</v>
      </c>
      <c r="BX13" s="104"/>
    </row>
    <row r="14" spans="2:99" ht="14.45" customHeight="1" x14ac:dyDescent="0.45">
      <c r="F14" s="8"/>
      <c r="G14" s="8"/>
      <c r="H14" s="8"/>
      <c r="I14" s="8"/>
      <c r="T14" s="1"/>
      <c r="U14" s="8"/>
      <c r="V14" s="8"/>
      <c r="W14" s="8"/>
      <c r="X14" s="8"/>
      <c r="AD14" s="8"/>
      <c r="AE14" s="8"/>
      <c r="AF14" s="8"/>
      <c r="AG14" s="8"/>
      <c r="AI14" s="2" t="s">
        <v>956</v>
      </c>
      <c r="AJ14" s="1">
        <v>50</v>
      </c>
      <c r="AL14" s="8"/>
      <c r="AM14" s="8"/>
      <c r="AN14" s="8"/>
      <c r="AO14" s="8"/>
      <c r="AQ14" s="16">
        <v>39090</v>
      </c>
      <c r="AR14" s="1">
        <v>7</v>
      </c>
      <c r="AT14" s="8"/>
      <c r="AU14" s="8"/>
      <c r="AV14" s="8"/>
      <c r="AW14" s="8"/>
    </row>
    <row r="15" spans="2:99" ht="14.45" customHeight="1" x14ac:dyDescent="0.45">
      <c r="F15" s="8"/>
      <c r="G15" s="8"/>
      <c r="H15" s="8"/>
      <c r="I15" s="8"/>
      <c r="T15" s="1"/>
      <c r="U15" s="8"/>
      <c r="V15" s="8"/>
      <c r="W15" s="8"/>
      <c r="X15" s="8"/>
      <c r="AD15" s="8"/>
      <c r="AE15" s="8"/>
      <c r="AF15" s="8"/>
      <c r="AG15" s="8"/>
      <c r="AI15" s="2" t="s">
        <v>925</v>
      </c>
      <c r="AJ15" s="1">
        <v>500</v>
      </c>
      <c r="AL15" s="8"/>
      <c r="AM15" s="8"/>
      <c r="AN15" s="8"/>
      <c r="AO15" s="8"/>
      <c r="AQ15" s="16">
        <v>33758</v>
      </c>
      <c r="AR15" s="1">
        <v>3</v>
      </c>
      <c r="AT15" s="8"/>
      <c r="AU15" s="8"/>
      <c r="AV15" s="8"/>
      <c r="AW15" s="8"/>
    </row>
    <row r="16" spans="2:99" x14ac:dyDescent="0.45">
      <c r="F16" s="8"/>
      <c r="G16" s="8"/>
      <c r="H16" s="8"/>
      <c r="I16" s="8"/>
      <c r="U16" s="8"/>
      <c r="V16" s="8"/>
      <c r="W16" s="8"/>
      <c r="X16" s="8"/>
      <c r="AD16" s="8"/>
      <c r="AE16" s="8"/>
      <c r="AF16" s="8"/>
      <c r="AG16" s="8"/>
      <c r="AL16" s="8"/>
      <c r="AM16" s="8"/>
      <c r="AN16" s="8"/>
      <c r="AO16" s="8"/>
      <c r="AQ16" s="16">
        <v>37998</v>
      </c>
      <c r="AR16" s="1">
        <v>27</v>
      </c>
      <c r="AT16" s="8"/>
      <c r="AU16" s="8"/>
      <c r="AV16" s="8"/>
      <c r="AW16" s="8"/>
    </row>
    <row r="17" spans="6:76" x14ac:dyDescent="0.45">
      <c r="F17" s="8"/>
      <c r="G17" s="8"/>
      <c r="H17" s="8"/>
      <c r="I17" s="8"/>
      <c r="U17" s="8"/>
      <c r="V17" s="8"/>
      <c r="W17" s="8"/>
      <c r="X17" s="8"/>
      <c r="AD17" s="8"/>
      <c r="AE17" s="8"/>
      <c r="AF17" s="8"/>
      <c r="AG17" s="8"/>
      <c r="AL17" s="8"/>
      <c r="AM17" s="8"/>
      <c r="AN17" s="8"/>
      <c r="AO17" s="8"/>
      <c r="AQ17" s="16">
        <v>36530</v>
      </c>
      <c r="AR17" s="1">
        <v>12</v>
      </c>
      <c r="AT17" s="8"/>
      <c r="AU17" s="8"/>
      <c r="AV17" s="8"/>
      <c r="AW17" s="8"/>
    </row>
    <row r="18" spans="6:76" x14ac:dyDescent="0.45">
      <c r="F18" s="8"/>
      <c r="G18" s="8"/>
      <c r="H18" s="8"/>
      <c r="I18" s="8"/>
      <c r="U18" s="8"/>
      <c r="V18" s="8"/>
      <c r="W18" s="8"/>
      <c r="X18" s="8"/>
      <c r="AD18" s="8"/>
      <c r="AE18" s="8"/>
      <c r="AF18" s="8"/>
      <c r="AG18" s="8"/>
      <c r="AL18" s="8"/>
      <c r="AM18" s="8"/>
      <c r="AN18" s="8"/>
      <c r="AO18" s="8"/>
      <c r="AQ18" s="16">
        <v>44211</v>
      </c>
      <c r="AR18" s="1">
        <v>6</v>
      </c>
      <c r="AT18" s="8"/>
      <c r="AU18" s="8"/>
      <c r="AV18" s="8"/>
      <c r="AW18" s="8"/>
    </row>
    <row r="19" spans="6:76" x14ac:dyDescent="0.45">
      <c r="F19" s="8"/>
      <c r="G19" s="8"/>
      <c r="H19" s="8"/>
      <c r="I19" s="8"/>
      <c r="U19" s="8"/>
      <c r="V19" s="8"/>
      <c r="W19" s="8"/>
      <c r="X19" s="8"/>
      <c r="AD19" s="8"/>
      <c r="AE19" s="8"/>
      <c r="AF19" s="8"/>
      <c r="AG19" s="8"/>
      <c r="AL19" s="8"/>
      <c r="AM19" s="8"/>
      <c r="AN19" s="8"/>
      <c r="AO19" s="8"/>
      <c r="AQ19" s="16">
        <v>44095</v>
      </c>
      <c r="AR19" s="1">
        <v>19</v>
      </c>
      <c r="AT19" s="8"/>
      <c r="AU19" s="8"/>
      <c r="AV19" s="8"/>
      <c r="AW19" s="8"/>
      <c r="BW19" s="173" t="s">
        <v>996</v>
      </c>
      <c r="BX19" s="174" t="s">
        <v>1009</v>
      </c>
    </row>
    <row r="20" spans="6:76" x14ac:dyDescent="0.45">
      <c r="F20" s="8"/>
      <c r="G20" s="8"/>
      <c r="H20" s="8"/>
      <c r="I20" s="8"/>
      <c r="U20" s="8"/>
      <c r="V20" s="8"/>
      <c r="W20" s="8"/>
      <c r="X20" s="8"/>
      <c r="AD20" s="8"/>
      <c r="AE20" s="8"/>
      <c r="AF20" s="8"/>
      <c r="AG20" s="8"/>
      <c r="AL20" s="8"/>
      <c r="AM20" s="8"/>
      <c r="AN20" s="8"/>
      <c r="AO20" s="8"/>
      <c r="AQ20" s="16">
        <v>41792</v>
      </c>
      <c r="AR20" s="1">
        <v>8</v>
      </c>
      <c r="AT20" s="8"/>
      <c r="AU20" s="8"/>
      <c r="AV20" s="8"/>
      <c r="AW20" s="8"/>
      <c r="BW20" s="104"/>
      <c r="BX20" s="104"/>
    </row>
    <row r="21" spans="6:76" x14ac:dyDescent="0.45">
      <c r="F21" s="8"/>
      <c r="G21" s="8"/>
      <c r="H21" s="8"/>
      <c r="I21" s="8"/>
      <c r="U21" s="8"/>
      <c r="V21" s="8"/>
      <c r="W21" s="8"/>
      <c r="X21" s="8"/>
      <c r="AD21" s="8"/>
      <c r="AE21" s="8"/>
      <c r="AF21" s="8"/>
      <c r="AG21" s="8"/>
      <c r="AL21" s="8"/>
      <c r="AM21" s="8"/>
      <c r="AN21" s="8"/>
      <c r="AO21" s="8"/>
      <c r="AQ21" s="16">
        <v>34912</v>
      </c>
      <c r="AR21" s="1">
        <v>4</v>
      </c>
      <c r="AT21" s="8"/>
      <c r="AU21" s="8"/>
      <c r="AV21" s="8"/>
      <c r="AW21" s="8"/>
      <c r="BW21" t="s">
        <v>1012</v>
      </c>
      <c r="BX21" s="104"/>
    </row>
    <row r="22" spans="6:76" x14ac:dyDescent="0.45">
      <c r="F22" s="8"/>
      <c r="G22" s="8"/>
      <c r="H22" s="8"/>
      <c r="I22" s="8"/>
      <c r="U22" s="8"/>
      <c r="V22" s="8"/>
      <c r="W22" s="8"/>
      <c r="X22" s="8"/>
      <c r="AD22" s="8"/>
      <c r="AE22" s="8"/>
      <c r="AF22" s="8"/>
      <c r="AG22" s="8"/>
      <c r="AL22" s="8"/>
      <c r="AM22" s="8"/>
      <c r="AN22" s="8"/>
      <c r="AO22" s="8"/>
      <c r="AQ22" s="16">
        <v>29255</v>
      </c>
      <c r="AR22" s="1">
        <v>7</v>
      </c>
      <c r="AT22" s="8"/>
      <c r="AU22" s="8"/>
      <c r="AV22" s="8"/>
      <c r="AW22" s="8"/>
      <c r="BW22" s="1">
        <v>412</v>
      </c>
      <c r="BX22" s="104"/>
    </row>
    <row r="23" spans="6:76" x14ac:dyDescent="0.45">
      <c r="F23" s="8"/>
      <c r="G23" s="8"/>
      <c r="H23" s="8"/>
      <c r="I23" s="8"/>
      <c r="U23" s="8"/>
      <c r="V23" s="8"/>
      <c r="W23" s="8"/>
      <c r="X23" s="8"/>
      <c r="AD23" s="8"/>
      <c r="AE23" s="8"/>
      <c r="AF23" s="8"/>
      <c r="AG23" s="8"/>
      <c r="AL23" s="8"/>
      <c r="AM23" s="8"/>
      <c r="AN23" s="8"/>
      <c r="AO23" s="8"/>
      <c r="AQ23" s="16">
        <v>33392</v>
      </c>
      <c r="AR23" s="1">
        <v>1</v>
      </c>
      <c r="AT23" s="8"/>
      <c r="AU23" s="8"/>
      <c r="AV23" s="8"/>
      <c r="AW23" s="8"/>
    </row>
    <row r="24" spans="6:76" x14ac:dyDescent="0.45">
      <c r="F24" s="8"/>
      <c r="G24" s="8"/>
      <c r="H24" s="8"/>
      <c r="I24" s="8"/>
      <c r="U24" s="8"/>
      <c r="V24" s="8"/>
      <c r="W24" s="8"/>
      <c r="X24" s="8"/>
      <c r="AD24" s="8"/>
      <c r="AE24" s="8"/>
      <c r="AF24" s="8"/>
      <c r="AG24" s="8"/>
      <c r="AL24" s="8"/>
      <c r="AM24" s="8"/>
      <c r="AN24" s="8"/>
      <c r="AO24" s="8"/>
      <c r="AQ24" s="16">
        <v>37445</v>
      </c>
      <c r="AR24" s="1">
        <v>5</v>
      </c>
      <c r="AT24" s="8"/>
      <c r="AU24" s="8"/>
      <c r="AV24" s="8"/>
      <c r="AW24" s="8"/>
    </row>
    <row r="25" spans="6:76" x14ac:dyDescent="0.45">
      <c r="F25" s="8"/>
      <c r="G25" s="8"/>
      <c r="H25" s="8"/>
      <c r="I25" s="8"/>
      <c r="U25" s="8"/>
      <c r="V25" s="8"/>
      <c r="W25" s="8"/>
      <c r="X25" s="8"/>
      <c r="AD25" s="8"/>
      <c r="AE25" s="8"/>
      <c r="AF25" s="8"/>
      <c r="AG25" s="8"/>
      <c r="AL25" s="8"/>
      <c r="AM25" s="8"/>
      <c r="AN25" s="8"/>
      <c r="AO25" s="8"/>
      <c r="AQ25" s="16">
        <v>37865</v>
      </c>
      <c r="AR25" s="1">
        <v>3</v>
      </c>
      <c r="AT25" s="8"/>
      <c r="AU25" s="8"/>
      <c r="AV25" s="8"/>
      <c r="AW25" s="8"/>
    </row>
    <row r="26" spans="6:76" x14ac:dyDescent="0.45">
      <c r="F26" s="8"/>
      <c r="G26" s="8"/>
      <c r="H26" s="8"/>
      <c r="I26" s="8"/>
      <c r="U26" s="8"/>
      <c r="V26" s="8"/>
      <c r="W26" s="8"/>
      <c r="X26" s="8"/>
      <c r="AD26" s="8"/>
      <c r="AE26" s="8"/>
      <c r="AF26" s="8"/>
      <c r="AG26" s="8"/>
      <c r="AL26" s="8"/>
      <c r="AM26" s="8"/>
      <c r="AN26" s="8"/>
      <c r="AO26" s="8"/>
      <c r="AQ26" s="16">
        <v>35278</v>
      </c>
      <c r="AR26" s="1">
        <v>1</v>
      </c>
      <c r="AT26" s="8"/>
      <c r="AU26" s="8"/>
      <c r="AV26" s="8"/>
      <c r="AW26" s="8"/>
    </row>
    <row r="27" spans="6:76" x14ac:dyDescent="0.45">
      <c r="F27" s="8"/>
      <c r="G27" s="8"/>
      <c r="H27" s="8"/>
      <c r="I27" s="8"/>
      <c r="U27" s="8"/>
      <c r="V27" s="8"/>
      <c r="W27" s="8"/>
      <c r="X27" s="8"/>
      <c r="AD27" s="8"/>
      <c r="AE27" s="8"/>
      <c r="AF27" s="8"/>
      <c r="AG27" s="8"/>
      <c r="AL27" s="8"/>
      <c r="AM27" s="8"/>
      <c r="AN27" s="8"/>
      <c r="AO27" s="8"/>
      <c r="AQ27" s="16">
        <v>31838</v>
      </c>
      <c r="AR27" s="1">
        <v>1</v>
      </c>
      <c r="AT27" s="8"/>
      <c r="AU27" s="8"/>
      <c r="AV27" s="8"/>
      <c r="AW27" s="8"/>
    </row>
    <row r="28" spans="6:76" x14ac:dyDescent="0.45">
      <c r="F28" s="8"/>
      <c r="G28" s="8"/>
      <c r="H28" s="8"/>
      <c r="I28" s="8"/>
      <c r="U28" s="8"/>
      <c r="V28" s="8"/>
      <c r="W28" s="8"/>
      <c r="X28" s="8"/>
      <c r="AD28" s="8"/>
      <c r="AE28" s="8"/>
      <c r="AF28" s="8"/>
      <c r="AG28" s="8"/>
      <c r="AL28" s="8"/>
      <c r="AM28" s="8"/>
      <c r="AN28" s="8"/>
      <c r="AO28" s="8"/>
      <c r="AQ28" s="16">
        <v>40917</v>
      </c>
      <c r="AR28" s="1">
        <v>22</v>
      </c>
      <c r="AT28" s="8"/>
      <c r="AU28" s="8"/>
      <c r="AV28" s="8"/>
      <c r="AW28" s="8"/>
    </row>
    <row r="29" spans="6:76" x14ac:dyDescent="0.45">
      <c r="F29" s="8"/>
      <c r="G29" s="8"/>
      <c r="H29" s="8"/>
      <c r="I29" s="8"/>
      <c r="U29" s="8"/>
      <c r="V29" s="8"/>
      <c r="W29" s="8"/>
      <c r="X29" s="8"/>
      <c r="AD29" s="8"/>
      <c r="AE29" s="8"/>
      <c r="AF29" s="8"/>
      <c r="AG29" s="8"/>
      <c r="AL29" s="8"/>
      <c r="AM29" s="8"/>
      <c r="AN29" s="8"/>
      <c r="AO29" s="8"/>
      <c r="AQ29" s="16">
        <v>31292</v>
      </c>
      <c r="AR29" s="1">
        <v>5</v>
      </c>
      <c r="AT29" s="8"/>
      <c r="AU29" s="8"/>
      <c r="AV29" s="8"/>
      <c r="AW29" s="8"/>
    </row>
    <row r="30" spans="6:76" x14ac:dyDescent="0.45">
      <c r="F30" s="8"/>
      <c r="G30" s="8"/>
      <c r="H30" s="8"/>
      <c r="I30" s="8"/>
      <c r="U30" s="8"/>
      <c r="V30" s="8"/>
      <c r="W30" s="8"/>
      <c r="X30" s="8"/>
      <c r="AD30" s="8"/>
      <c r="AE30" s="8"/>
      <c r="AF30" s="8"/>
      <c r="AG30" s="8"/>
      <c r="AL30" s="8"/>
      <c r="AM30" s="8"/>
      <c r="AN30" s="8"/>
      <c r="AO30" s="8"/>
      <c r="AQ30" s="16">
        <v>43108</v>
      </c>
      <c r="AR30" s="1">
        <v>10</v>
      </c>
      <c r="AT30" s="8"/>
      <c r="AU30" s="8"/>
      <c r="AV30" s="8"/>
      <c r="AW30" s="8"/>
    </row>
    <row r="31" spans="6:76" x14ac:dyDescent="0.45">
      <c r="F31" s="8"/>
      <c r="G31" s="8"/>
      <c r="H31" s="8"/>
      <c r="I31" s="8"/>
      <c r="U31" s="8"/>
      <c r="V31" s="8"/>
      <c r="W31" s="8"/>
      <c r="X31" s="8"/>
      <c r="AD31" s="8"/>
      <c r="AE31" s="8"/>
      <c r="AF31" s="8"/>
      <c r="AG31" s="8"/>
      <c r="AL31" s="8"/>
      <c r="AM31" s="8"/>
      <c r="AN31" s="8"/>
      <c r="AO31" s="8"/>
      <c r="AQ31" s="16">
        <v>35799</v>
      </c>
      <c r="AR31" s="1">
        <v>13</v>
      </c>
      <c r="AT31" s="8"/>
      <c r="AU31" s="8"/>
      <c r="AV31" s="8"/>
      <c r="AW31" s="8"/>
    </row>
    <row r="32" spans="6:76" x14ac:dyDescent="0.45">
      <c r="F32" s="8"/>
      <c r="G32" s="8"/>
      <c r="H32" s="8"/>
      <c r="I32" s="8"/>
      <c r="U32" s="8"/>
      <c r="V32" s="8"/>
      <c r="W32" s="8"/>
      <c r="X32" s="8"/>
      <c r="AD32" s="8"/>
      <c r="AE32" s="8"/>
      <c r="AF32" s="8"/>
      <c r="AG32" s="8"/>
      <c r="AL32" s="8"/>
      <c r="AM32" s="8"/>
      <c r="AN32" s="8"/>
      <c r="AO32" s="8"/>
      <c r="AQ32" s="16">
        <v>37074</v>
      </c>
      <c r="AR32" s="1">
        <v>3</v>
      </c>
      <c r="AT32" s="8"/>
      <c r="AU32" s="8"/>
      <c r="AV32" s="8"/>
      <c r="AW32" s="8"/>
    </row>
    <row r="33" spans="6:49" x14ac:dyDescent="0.45">
      <c r="F33" s="8"/>
      <c r="G33" s="8"/>
      <c r="H33" s="8"/>
      <c r="I33" s="8"/>
      <c r="U33" s="8"/>
      <c r="V33" s="8"/>
      <c r="W33" s="8"/>
      <c r="X33" s="8"/>
      <c r="AD33" s="8"/>
      <c r="AE33" s="8"/>
      <c r="AF33" s="8"/>
      <c r="AG33" s="8"/>
      <c r="AL33" s="8"/>
      <c r="AM33" s="8"/>
      <c r="AN33" s="8"/>
      <c r="AO33" s="8"/>
      <c r="AQ33" s="16">
        <v>40819</v>
      </c>
      <c r="AR33" s="1">
        <v>9</v>
      </c>
      <c r="AT33" s="8"/>
      <c r="AU33" s="8"/>
      <c r="AV33" s="8"/>
      <c r="AW33" s="8"/>
    </row>
    <row r="34" spans="6:49" x14ac:dyDescent="0.45">
      <c r="F34" s="8"/>
      <c r="G34" s="8"/>
      <c r="H34" s="8"/>
      <c r="I34" s="8"/>
      <c r="U34" s="8"/>
      <c r="V34" s="8"/>
      <c r="W34" s="8"/>
      <c r="X34" s="8"/>
      <c r="AD34" s="8"/>
      <c r="AE34" s="8"/>
      <c r="AF34" s="8"/>
      <c r="AG34" s="8"/>
      <c r="AL34" s="8"/>
      <c r="AM34" s="8"/>
      <c r="AN34" s="8"/>
      <c r="AO34" s="8"/>
      <c r="AQ34" s="16">
        <v>28915</v>
      </c>
      <c r="AR34" s="1">
        <v>2</v>
      </c>
      <c r="AT34" s="8"/>
      <c r="AU34" s="8"/>
      <c r="AV34" s="8"/>
      <c r="AW34" s="8"/>
    </row>
    <row r="35" spans="6:49" x14ac:dyDescent="0.45">
      <c r="F35" s="8"/>
      <c r="G35" s="8"/>
      <c r="H35" s="8"/>
      <c r="I35" s="8"/>
      <c r="U35" s="8"/>
      <c r="V35" s="8"/>
      <c r="W35" s="8"/>
      <c r="X35" s="8"/>
      <c r="AD35" s="8"/>
      <c r="AE35" s="8"/>
      <c r="AF35" s="8"/>
      <c r="AG35" s="8"/>
      <c r="AL35" s="8"/>
      <c r="AM35" s="8"/>
      <c r="AN35" s="8"/>
      <c r="AO35" s="8"/>
      <c r="AQ35" s="16">
        <v>44200</v>
      </c>
      <c r="AR35" s="1">
        <v>1</v>
      </c>
      <c r="AT35" s="8"/>
      <c r="AU35" s="8"/>
      <c r="AV35" s="8"/>
      <c r="AW35" s="8"/>
    </row>
    <row r="36" spans="6:49" x14ac:dyDescent="0.45">
      <c r="F36" s="8"/>
      <c r="G36" s="8"/>
      <c r="H36" s="8"/>
      <c r="I36" s="8"/>
      <c r="U36" s="8"/>
      <c r="V36" s="8"/>
      <c r="W36" s="8"/>
      <c r="X36" s="8"/>
      <c r="AD36" s="8"/>
      <c r="AE36" s="8"/>
      <c r="AF36" s="8"/>
      <c r="AG36" s="8"/>
      <c r="AL36" s="8"/>
      <c r="AM36" s="8"/>
      <c r="AN36" s="8"/>
      <c r="AO36" s="8"/>
      <c r="AQ36" s="16">
        <v>32881</v>
      </c>
      <c r="AR36" s="1">
        <v>21</v>
      </c>
      <c r="AT36" s="8"/>
      <c r="AU36" s="8"/>
      <c r="AV36" s="8"/>
      <c r="AW36" s="8"/>
    </row>
    <row r="37" spans="6:49" x14ac:dyDescent="0.45">
      <c r="F37" s="8"/>
      <c r="G37" s="8"/>
      <c r="H37" s="8"/>
      <c r="I37" s="8"/>
      <c r="U37" s="8"/>
      <c r="V37" s="8"/>
      <c r="W37" s="8"/>
      <c r="X37" s="8"/>
      <c r="AD37" s="8"/>
      <c r="AE37" s="8"/>
      <c r="AF37" s="8"/>
      <c r="AG37" s="8"/>
      <c r="AL37" s="8"/>
      <c r="AM37" s="8"/>
      <c r="AN37" s="8"/>
      <c r="AO37" s="8"/>
      <c r="AQ37" s="16">
        <v>33077</v>
      </c>
      <c r="AR37" s="1">
        <v>1</v>
      </c>
      <c r="AT37" s="8"/>
      <c r="AU37" s="8"/>
      <c r="AV37" s="8"/>
      <c r="AW37" s="8"/>
    </row>
    <row r="38" spans="6:49" x14ac:dyDescent="0.45">
      <c r="F38" s="8"/>
      <c r="G38" s="8"/>
      <c r="H38" s="8"/>
      <c r="I38" s="8"/>
      <c r="U38" s="8"/>
      <c r="V38" s="8"/>
      <c r="W38" s="8"/>
      <c r="X38" s="8"/>
      <c r="AD38" s="8"/>
      <c r="AE38" s="8"/>
      <c r="AF38" s="8"/>
      <c r="AG38" s="8"/>
      <c r="AL38" s="8"/>
      <c r="AM38" s="8"/>
      <c r="AN38" s="8"/>
      <c r="AO38" s="8"/>
      <c r="AQ38" s="16">
        <v>32245</v>
      </c>
      <c r="AR38" s="1">
        <v>2</v>
      </c>
      <c r="AT38" s="8"/>
      <c r="AU38" s="8"/>
      <c r="AV38" s="8"/>
      <c r="AW38" s="8"/>
    </row>
    <row r="39" spans="6:49" x14ac:dyDescent="0.45">
      <c r="F39" s="8"/>
      <c r="G39" s="8"/>
      <c r="H39" s="8"/>
      <c r="I39" s="8"/>
      <c r="U39" s="8"/>
      <c r="V39" s="8"/>
      <c r="W39" s="8"/>
      <c r="X39" s="8"/>
      <c r="AD39" s="8"/>
      <c r="AE39" s="8"/>
      <c r="AF39" s="8"/>
      <c r="AG39" s="8"/>
      <c r="AL39" s="8"/>
      <c r="AM39" s="8"/>
      <c r="AN39" s="8"/>
      <c r="AO39" s="8"/>
      <c r="AQ39" s="16">
        <v>31145</v>
      </c>
      <c r="AR39" s="1">
        <v>5</v>
      </c>
      <c r="AT39" s="8"/>
      <c r="AU39" s="8"/>
      <c r="AV39" s="8"/>
      <c r="AW39" s="8"/>
    </row>
    <row r="40" spans="6:49" x14ac:dyDescent="0.45">
      <c r="F40" s="8"/>
      <c r="G40" s="8"/>
      <c r="H40" s="8"/>
      <c r="I40" s="8"/>
      <c r="U40" s="8"/>
      <c r="V40" s="8"/>
      <c r="W40" s="8"/>
      <c r="X40" s="8"/>
      <c r="AD40" s="8"/>
      <c r="AE40" s="8"/>
      <c r="AF40" s="8"/>
      <c r="AG40" s="8"/>
      <c r="AL40" s="8"/>
      <c r="AM40" s="8"/>
      <c r="AN40" s="8"/>
      <c r="AO40" s="8"/>
      <c r="AQ40" s="16">
        <v>37263</v>
      </c>
      <c r="AR40" s="1">
        <v>9</v>
      </c>
      <c r="AT40" s="8"/>
      <c r="AU40" s="8"/>
      <c r="AV40" s="8"/>
      <c r="AW40" s="8"/>
    </row>
    <row r="41" spans="6:49" x14ac:dyDescent="0.45">
      <c r="F41" s="8"/>
      <c r="G41" s="8"/>
      <c r="H41" s="8"/>
      <c r="I41" s="8"/>
      <c r="U41" s="8"/>
      <c r="V41" s="8"/>
      <c r="W41" s="8"/>
      <c r="X41" s="8"/>
      <c r="AD41" s="8"/>
      <c r="AE41" s="8"/>
      <c r="AF41" s="8"/>
      <c r="AG41" s="8"/>
      <c r="AL41" s="8"/>
      <c r="AM41" s="8"/>
      <c r="AN41" s="8"/>
      <c r="AO41" s="8"/>
      <c r="AQ41" s="16">
        <v>34828</v>
      </c>
      <c r="AR41" s="1">
        <v>7</v>
      </c>
      <c r="AT41" s="8"/>
      <c r="AU41" s="8"/>
      <c r="AV41" s="8"/>
      <c r="AW41" s="8"/>
    </row>
    <row r="42" spans="6:49" x14ac:dyDescent="0.45">
      <c r="F42" s="8"/>
      <c r="G42" s="8"/>
      <c r="H42" s="8"/>
      <c r="I42" s="8"/>
      <c r="U42" s="8"/>
      <c r="V42" s="8"/>
      <c r="W42" s="8"/>
      <c r="X42" s="8"/>
      <c r="AD42" s="8"/>
      <c r="AE42" s="8"/>
      <c r="AF42" s="8"/>
      <c r="AG42" s="8"/>
      <c r="AL42" s="8"/>
      <c r="AM42" s="8"/>
      <c r="AN42" s="8"/>
      <c r="AO42" s="8"/>
      <c r="AQ42" s="16">
        <v>36167</v>
      </c>
      <c r="AR42" s="1">
        <v>7</v>
      </c>
      <c r="AT42" s="8"/>
      <c r="AU42" s="8"/>
      <c r="AV42" s="8"/>
      <c r="AW42" s="8"/>
    </row>
    <row r="43" spans="6:49" x14ac:dyDescent="0.45">
      <c r="F43" s="8"/>
      <c r="G43" s="8"/>
      <c r="H43" s="8"/>
      <c r="I43" s="8"/>
      <c r="U43" s="8"/>
      <c r="V43" s="8"/>
      <c r="W43" s="8"/>
      <c r="X43" s="8"/>
      <c r="AD43" s="8"/>
      <c r="AE43" s="8"/>
      <c r="AF43" s="8"/>
      <c r="AG43" s="8"/>
      <c r="AL43" s="8"/>
      <c r="AM43" s="8"/>
      <c r="AN43" s="8"/>
      <c r="AO43" s="8"/>
      <c r="AQ43" s="16">
        <v>32405</v>
      </c>
      <c r="AR43" s="1">
        <v>9</v>
      </c>
      <c r="AT43" s="8"/>
      <c r="AU43" s="8"/>
      <c r="AV43" s="8"/>
      <c r="AW43" s="8"/>
    </row>
    <row r="44" spans="6:49" x14ac:dyDescent="0.45">
      <c r="F44" s="8"/>
      <c r="G44" s="8"/>
      <c r="H44" s="8"/>
      <c r="I44" s="8"/>
      <c r="U44" s="8"/>
      <c r="V44" s="8"/>
      <c r="W44" s="8"/>
      <c r="X44" s="8"/>
      <c r="AL44" s="8"/>
      <c r="AM44" s="8"/>
      <c r="AN44" s="8"/>
      <c r="AO44" s="8"/>
      <c r="AQ44" s="16">
        <v>34372</v>
      </c>
      <c r="AR44" s="1">
        <v>4</v>
      </c>
      <c r="AT44" s="8"/>
      <c r="AU44" s="8"/>
      <c r="AV44" s="8"/>
      <c r="AW44" s="8"/>
    </row>
    <row r="45" spans="6:49" x14ac:dyDescent="0.45">
      <c r="AQ45" s="16">
        <v>32391</v>
      </c>
      <c r="AR45" s="1">
        <v>9</v>
      </c>
    </row>
    <row r="46" spans="6:49" x14ac:dyDescent="0.45">
      <c r="AQ46" s="16">
        <v>39393</v>
      </c>
      <c r="AR46" s="1">
        <v>4</v>
      </c>
    </row>
    <row r="47" spans="6:49" x14ac:dyDescent="0.45">
      <c r="AQ47" s="16">
        <v>43710</v>
      </c>
      <c r="AR47" s="1">
        <v>11</v>
      </c>
    </row>
    <row r="48" spans="6:49" x14ac:dyDescent="0.45">
      <c r="AQ48" s="16">
        <v>38871</v>
      </c>
      <c r="AR48" s="1">
        <v>4</v>
      </c>
    </row>
    <row r="49" spans="43:44" x14ac:dyDescent="0.45">
      <c r="AQ49" s="16">
        <v>34435</v>
      </c>
      <c r="AR49" s="1">
        <v>3</v>
      </c>
    </row>
    <row r="50" spans="43:44" x14ac:dyDescent="0.45">
      <c r="AQ50" s="16">
        <v>44348</v>
      </c>
      <c r="AR50" s="1">
        <v>2</v>
      </c>
    </row>
    <row r="51" spans="43:44" x14ac:dyDescent="0.45">
      <c r="AQ51" s="16">
        <v>36528</v>
      </c>
      <c r="AR51" s="1">
        <v>4</v>
      </c>
    </row>
    <row r="52" spans="43:44" x14ac:dyDescent="0.45">
      <c r="AQ52" s="16">
        <v>34442</v>
      </c>
      <c r="AR52" s="1">
        <v>12</v>
      </c>
    </row>
    <row r="53" spans="43:44" x14ac:dyDescent="0.45">
      <c r="AQ53" s="16">
        <v>42744</v>
      </c>
      <c r="AR53" s="1">
        <v>3</v>
      </c>
    </row>
    <row r="54" spans="43:44" x14ac:dyDescent="0.45">
      <c r="AQ54" s="16">
        <v>31321</v>
      </c>
      <c r="AR54" s="1">
        <v>1</v>
      </c>
    </row>
    <row r="55" spans="43:44" x14ac:dyDescent="0.45">
      <c r="AQ55" s="16">
        <v>41672</v>
      </c>
      <c r="AR55" s="1">
        <v>2</v>
      </c>
    </row>
    <row r="56" spans="43:44" x14ac:dyDescent="0.45">
      <c r="AQ56" s="16">
        <v>31355</v>
      </c>
      <c r="AR56" s="1">
        <v>1</v>
      </c>
    </row>
    <row r="57" spans="43:44" x14ac:dyDescent="0.45">
      <c r="AQ57" s="16">
        <v>43416</v>
      </c>
      <c r="AR57" s="1">
        <v>3</v>
      </c>
    </row>
    <row r="58" spans="43:44" x14ac:dyDescent="0.45">
      <c r="AQ58" s="16">
        <v>37627</v>
      </c>
      <c r="AR58" s="1">
        <v>11</v>
      </c>
    </row>
    <row r="59" spans="43:44" x14ac:dyDescent="0.45">
      <c r="AQ59" s="16">
        <v>43480</v>
      </c>
      <c r="AR59" s="1">
        <v>2</v>
      </c>
    </row>
    <row r="60" spans="43:44" x14ac:dyDescent="0.45">
      <c r="AQ60" s="16">
        <v>31383</v>
      </c>
      <c r="AR60" s="1">
        <v>1</v>
      </c>
    </row>
    <row r="61" spans="43:44" x14ac:dyDescent="0.45">
      <c r="AQ61" s="16">
        <v>31418</v>
      </c>
      <c r="AR61" s="1">
        <v>1</v>
      </c>
    </row>
    <row r="62" spans="43:44" x14ac:dyDescent="0.45">
      <c r="AQ62" s="16">
        <v>33014</v>
      </c>
      <c r="AR62" s="1">
        <v>1</v>
      </c>
    </row>
    <row r="63" spans="43:44" x14ac:dyDescent="0.45">
      <c r="AQ63" s="16">
        <v>30319</v>
      </c>
      <c r="AR63" s="1">
        <v>5</v>
      </c>
    </row>
    <row r="64" spans="43:44" x14ac:dyDescent="0.45">
      <c r="AQ64" s="16">
        <v>29986</v>
      </c>
      <c r="AR64" s="1">
        <v>7</v>
      </c>
    </row>
    <row r="65" spans="43:44" x14ac:dyDescent="0.45">
      <c r="AQ65" s="16">
        <v>43346</v>
      </c>
      <c r="AR65" s="1">
        <v>4</v>
      </c>
    </row>
    <row r="66" spans="43:44" x14ac:dyDescent="0.45">
      <c r="AQ66" s="16">
        <v>30201</v>
      </c>
      <c r="AR66" s="1">
        <v>1</v>
      </c>
    </row>
    <row r="67" spans="43:44" x14ac:dyDescent="0.45">
      <c r="AQ67" s="16">
        <v>36410</v>
      </c>
      <c r="AR67" s="1">
        <v>1</v>
      </c>
    </row>
    <row r="68" spans="43:44" x14ac:dyDescent="0.45">
      <c r="AQ68" s="16">
        <v>39103</v>
      </c>
      <c r="AR68" s="1">
        <v>1</v>
      </c>
    </row>
    <row r="69" spans="43:44" x14ac:dyDescent="0.45">
      <c r="AQ69" s="16">
        <v>43927</v>
      </c>
      <c r="AR69" s="1">
        <v>4</v>
      </c>
    </row>
    <row r="70" spans="43:44" x14ac:dyDescent="0.45">
      <c r="AQ70" s="16">
        <v>42016</v>
      </c>
      <c r="AR70" s="1">
        <v>5</v>
      </c>
    </row>
    <row r="71" spans="43:44" x14ac:dyDescent="0.45">
      <c r="AQ71" s="16">
        <v>36670</v>
      </c>
      <c r="AR71" s="1">
        <v>3</v>
      </c>
    </row>
    <row r="72" spans="43:44" x14ac:dyDescent="0.45">
      <c r="AQ72" s="16">
        <v>43871</v>
      </c>
      <c r="AR72" s="1">
        <v>3</v>
      </c>
    </row>
    <row r="73" spans="43:44" x14ac:dyDescent="0.45">
      <c r="AQ73" s="16">
        <v>36801</v>
      </c>
      <c r="AR73" s="1">
        <v>1</v>
      </c>
    </row>
    <row r="74" spans="43:44" x14ac:dyDescent="0.45">
      <c r="AQ74" s="16">
        <v>38500</v>
      </c>
      <c r="AR74" s="1">
        <v>3</v>
      </c>
    </row>
    <row r="75" spans="43:44" x14ac:dyDescent="0.45">
      <c r="AQ75" s="16">
        <v>40455</v>
      </c>
      <c r="AR75" s="1">
        <v>1</v>
      </c>
    </row>
    <row r="76" spans="43:44" x14ac:dyDescent="0.45">
      <c r="AQ76" s="16">
        <v>37035</v>
      </c>
      <c r="AR76" s="1">
        <v>3</v>
      </c>
    </row>
    <row r="77" spans="43:44" x14ac:dyDescent="0.45">
      <c r="AQ77" s="16">
        <v>32412</v>
      </c>
      <c r="AR77" s="1">
        <v>8</v>
      </c>
    </row>
    <row r="78" spans="43:44" x14ac:dyDescent="0.45">
      <c r="AQ78" s="16">
        <v>41281</v>
      </c>
      <c r="AR78" s="1">
        <v>2</v>
      </c>
    </row>
    <row r="79" spans="43:44" x14ac:dyDescent="0.45">
      <c r="AQ79" s="16">
        <v>44291</v>
      </c>
      <c r="AR79" s="1">
        <v>2</v>
      </c>
    </row>
    <row r="80" spans="43:44" x14ac:dyDescent="0.45">
      <c r="AQ80" s="16">
        <v>44440</v>
      </c>
      <c r="AR80" s="1">
        <v>2</v>
      </c>
    </row>
    <row r="81" spans="43:44" x14ac:dyDescent="0.45">
      <c r="AQ81" s="16">
        <v>40338</v>
      </c>
      <c r="AR81" s="1">
        <v>1</v>
      </c>
    </row>
    <row r="82" spans="43:44" x14ac:dyDescent="0.45">
      <c r="AQ82" s="16">
        <v>36408</v>
      </c>
      <c r="AR82" s="1">
        <v>1</v>
      </c>
    </row>
    <row r="83" spans="43:44" x14ac:dyDescent="0.45">
      <c r="AQ83" s="16">
        <v>44020</v>
      </c>
      <c r="AR83" s="1">
        <v>1</v>
      </c>
    </row>
    <row r="84" spans="43:44" x14ac:dyDescent="0.45">
      <c r="AQ84" s="16">
        <v>36275</v>
      </c>
      <c r="AR84" s="1">
        <v>6</v>
      </c>
    </row>
    <row r="85" spans="43:44" x14ac:dyDescent="0.45">
      <c r="AQ85" s="16">
        <v>43850</v>
      </c>
      <c r="AR85" s="1">
        <v>1</v>
      </c>
    </row>
    <row r="86" spans="43:44" x14ac:dyDescent="0.45">
      <c r="AQ86" s="16">
        <v>31656</v>
      </c>
      <c r="AR86" s="1">
        <v>1</v>
      </c>
    </row>
    <row r="87" spans="43:44" x14ac:dyDescent="0.45">
      <c r="AQ87" s="16">
        <v>35643</v>
      </c>
      <c r="AR87" s="1">
        <v>1</v>
      </c>
    </row>
    <row r="88" spans="43:44" x14ac:dyDescent="0.45">
      <c r="AQ88" s="16">
        <v>43836</v>
      </c>
      <c r="AR88" s="1">
        <v>2</v>
      </c>
    </row>
    <row r="89" spans="43:44" x14ac:dyDescent="0.45">
      <c r="AQ89" s="16">
        <v>39832</v>
      </c>
      <c r="AR89" s="1">
        <v>4</v>
      </c>
    </row>
    <row r="90" spans="43:44" x14ac:dyDescent="0.45">
      <c r="AQ90" s="16">
        <v>40882</v>
      </c>
      <c r="AR90" s="1">
        <v>1</v>
      </c>
    </row>
    <row r="91" spans="43:44" x14ac:dyDescent="0.45">
      <c r="AQ91" s="16">
        <v>40864</v>
      </c>
      <c r="AR91" s="1">
        <v>5</v>
      </c>
    </row>
    <row r="92" spans="43:44" x14ac:dyDescent="0.45">
      <c r="AQ92" s="16">
        <v>38726</v>
      </c>
      <c r="AR92" s="1">
        <v>4</v>
      </c>
    </row>
    <row r="93" spans="43:44" x14ac:dyDescent="0.45">
      <c r="AQ93" s="16">
        <v>38732</v>
      </c>
      <c r="AR93" s="1">
        <v>2</v>
      </c>
    </row>
    <row r="94" spans="43:44" x14ac:dyDescent="0.45">
      <c r="AQ94" s="16">
        <v>37843</v>
      </c>
      <c r="AR94" s="1">
        <v>4</v>
      </c>
    </row>
    <row r="95" spans="43:44" x14ac:dyDescent="0.45">
      <c r="AQ95" s="16">
        <v>39489</v>
      </c>
      <c r="AR95" s="1">
        <v>7</v>
      </c>
    </row>
    <row r="96" spans="43:44" x14ac:dyDescent="0.45">
      <c r="AQ96" s="16">
        <v>43864</v>
      </c>
      <c r="AR96" s="1">
        <v>3</v>
      </c>
    </row>
    <row r="97" spans="43:44" x14ac:dyDescent="0.45">
      <c r="AQ97" s="16">
        <v>44242</v>
      </c>
      <c r="AR97" s="1">
        <v>1</v>
      </c>
    </row>
    <row r="98" spans="43:44" x14ac:dyDescent="0.45">
      <c r="AQ98" s="16">
        <v>42982</v>
      </c>
      <c r="AR98" s="1">
        <v>3</v>
      </c>
    </row>
    <row r="99" spans="43:44" x14ac:dyDescent="0.45">
      <c r="AQ99" s="16">
        <v>37289</v>
      </c>
      <c r="AR99" s="1">
        <v>6</v>
      </c>
    </row>
    <row r="100" spans="43:44" x14ac:dyDescent="0.45">
      <c r="AQ100" s="16">
        <v>44094</v>
      </c>
      <c r="AR100" s="1">
        <v>2</v>
      </c>
    </row>
    <row r="101" spans="43:44" x14ac:dyDescent="0.45">
      <c r="AQ101" s="16">
        <v>33980</v>
      </c>
      <c r="AR101" s="1">
        <v>5</v>
      </c>
    </row>
    <row r="102" spans="43:44" x14ac:dyDescent="0.45">
      <c r="AQ102" s="16">
        <v>44355</v>
      </c>
      <c r="AR102" s="1">
        <v>2</v>
      </c>
    </row>
    <row r="103" spans="43:44" x14ac:dyDescent="0.45">
      <c r="AQ103" s="16">
        <v>43934</v>
      </c>
      <c r="AR103" s="1">
        <v>2</v>
      </c>
    </row>
    <row r="104" spans="43:44" x14ac:dyDescent="0.45">
      <c r="AQ104" s="16">
        <v>44207</v>
      </c>
      <c r="AR104" s="1">
        <v>1</v>
      </c>
    </row>
    <row r="105" spans="43:44" x14ac:dyDescent="0.45">
      <c r="AQ105" s="16">
        <v>35096</v>
      </c>
      <c r="AR105" s="1">
        <v>1</v>
      </c>
    </row>
    <row r="106" spans="43:44" x14ac:dyDescent="0.45">
      <c r="AQ106" s="16">
        <v>42193</v>
      </c>
      <c r="AR106" s="1">
        <v>1</v>
      </c>
    </row>
    <row r="107" spans="43:44" x14ac:dyDescent="0.45">
      <c r="AQ107" s="16">
        <v>38385</v>
      </c>
      <c r="AR107" s="1">
        <v>1</v>
      </c>
    </row>
    <row r="108" spans="43:44" x14ac:dyDescent="0.45">
      <c r="AQ108" s="16">
        <v>38103</v>
      </c>
      <c r="AR108" s="1">
        <v>1</v>
      </c>
    </row>
    <row r="109" spans="43:44" x14ac:dyDescent="0.45">
      <c r="AQ109" s="16">
        <v>28929</v>
      </c>
      <c r="AR109" s="1">
        <v>2</v>
      </c>
    </row>
    <row r="110" spans="43:44" x14ac:dyDescent="0.45">
      <c r="AQ110" s="16">
        <v>43619</v>
      </c>
      <c r="AR110" s="1">
        <v>7</v>
      </c>
    </row>
    <row r="111" spans="43:44" x14ac:dyDescent="0.45">
      <c r="AQ111" s="16">
        <v>38817</v>
      </c>
      <c r="AR111" s="1">
        <v>1</v>
      </c>
    </row>
    <row r="112" spans="43:44" x14ac:dyDescent="0.45">
      <c r="AQ112" s="16" t="s">
        <v>925</v>
      </c>
      <c r="AR112" s="1">
        <v>500</v>
      </c>
    </row>
  </sheetData>
  <mergeCells count="7">
    <mergeCell ref="BW4:BX4"/>
    <mergeCell ref="P2:S2"/>
    <mergeCell ref="AI2:AJ2"/>
    <mergeCell ref="B2:C2"/>
    <mergeCell ref="Z2:AB2"/>
    <mergeCell ref="AY2:BD2"/>
    <mergeCell ref="K2:N2"/>
  </mergeCells>
  <pageMargins left="0.7" right="0.7" top="0.75" bottom="0.75" header="0.3" footer="0.3"/>
  <pageSetup paperSize="9" orientation="portrait" r:id="rId1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E7FC2-48AA-4E21-8F1F-8BB894DD3488}">
  <sheetPr>
    <tabColor rgb="FFFF0000"/>
    <pageSetUpPr fitToPage="1"/>
  </sheetPr>
  <dimension ref="B1:AO143"/>
  <sheetViews>
    <sheetView showGridLines="0" tabSelected="1" zoomScale="80" zoomScaleNormal="80" workbookViewId="0">
      <selection activeCell="N34" sqref="N34"/>
    </sheetView>
  </sheetViews>
  <sheetFormatPr baseColWidth="10" defaultColWidth="10.86328125" defaultRowHeight="12" customHeight="1" x14ac:dyDescent="0.45"/>
  <cols>
    <col min="1" max="3" width="1.86328125" style="159" customWidth="1"/>
    <col min="4" max="4" width="5.59765625" style="159" customWidth="1"/>
    <col min="5" max="22" width="10.59765625" style="159" customWidth="1"/>
    <col min="23" max="23" width="5.59765625" style="159" customWidth="1"/>
    <col min="24" max="26" width="1.86328125" style="159" customWidth="1"/>
    <col min="27" max="29" width="10.86328125" style="159"/>
    <col min="30" max="30" width="13.1328125" style="159" customWidth="1"/>
    <col min="31" max="16384" width="10.86328125" style="159"/>
  </cols>
  <sheetData>
    <row r="1" spans="2:41" s="24" customFormat="1" ht="12" customHeight="1" x14ac:dyDescent="0.45">
      <c r="B1" s="46"/>
      <c r="C1" s="46"/>
      <c r="D1" s="46"/>
      <c r="E1" s="46"/>
      <c r="F1" s="46"/>
      <c r="G1" s="46"/>
      <c r="H1" s="46"/>
      <c r="I1" s="46"/>
      <c r="J1" s="46"/>
      <c r="K1" s="46"/>
      <c r="P1" s="47"/>
      <c r="Q1" s="47"/>
      <c r="R1" s="47"/>
      <c r="S1" s="47"/>
      <c r="Z1" s="47"/>
      <c r="AA1" s="47"/>
    </row>
    <row r="2" spans="2:41" s="24" customFormat="1" ht="10.35" customHeight="1" x14ac:dyDescent="0.45">
      <c r="B2" s="66"/>
      <c r="C2" s="66"/>
      <c r="D2" s="66"/>
      <c r="E2" s="66"/>
      <c r="F2" s="66"/>
      <c r="G2" s="66"/>
      <c r="H2" s="66"/>
      <c r="I2" s="66"/>
      <c r="J2" s="66"/>
      <c r="K2" s="66"/>
      <c r="L2" s="66"/>
      <c r="M2" s="66"/>
      <c r="N2" s="66"/>
      <c r="O2" s="66"/>
      <c r="P2" s="66"/>
      <c r="Q2" s="66"/>
      <c r="R2" s="66"/>
      <c r="S2" s="66"/>
      <c r="T2" s="66"/>
      <c r="U2" s="66"/>
      <c r="V2" s="66"/>
      <c r="W2" s="66"/>
      <c r="X2" s="66"/>
      <c r="Y2" s="66"/>
      <c r="Z2" s="47"/>
      <c r="AA2" s="47"/>
    </row>
    <row r="3" spans="2:41" s="24" customFormat="1" ht="69.95" customHeight="1" x14ac:dyDescent="0.45">
      <c r="B3" s="66"/>
      <c r="C3" s="186" t="s">
        <v>1010</v>
      </c>
      <c r="D3" s="186"/>
      <c r="E3" s="186"/>
      <c r="F3" s="186"/>
      <c r="G3" s="186"/>
      <c r="H3" s="186"/>
      <c r="I3" s="186"/>
      <c r="J3" s="186"/>
      <c r="K3" s="186"/>
      <c r="L3" s="186"/>
      <c r="M3" s="186"/>
      <c r="N3" s="186"/>
      <c r="O3" s="186"/>
      <c r="P3" s="186"/>
      <c r="Q3" s="186"/>
      <c r="R3" s="186"/>
      <c r="S3" s="186"/>
      <c r="T3" s="186"/>
      <c r="U3" s="186"/>
      <c r="V3" s="186"/>
      <c r="W3" s="186"/>
      <c r="X3" s="186"/>
      <c r="Y3" s="66"/>
      <c r="Z3" s="47"/>
      <c r="AA3" s="47"/>
    </row>
    <row r="4" spans="2:41" s="24" customFormat="1" ht="12" customHeight="1" x14ac:dyDescent="0.45">
      <c r="B4" s="66"/>
      <c r="C4" s="66"/>
      <c r="D4" s="66"/>
      <c r="E4" s="66"/>
      <c r="F4" s="66"/>
      <c r="G4" s="66"/>
      <c r="H4" s="66"/>
      <c r="I4" s="66"/>
      <c r="J4" s="66"/>
      <c r="K4" s="66"/>
      <c r="L4" s="66"/>
      <c r="M4" s="66"/>
      <c r="N4" s="66"/>
      <c r="O4" s="66"/>
      <c r="P4" s="66"/>
      <c r="Q4" s="66"/>
      <c r="R4" s="66"/>
      <c r="S4" s="66"/>
      <c r="T4" s="66"/>
      <c r="U4" s="66"/>
      <c r="V4" s="66"/>
      <c r="W4" s="66"/>
      <c r="X4" s="66"/>
      <c r="Y4" s="66"/>
      <c r="Z4" s="47"/>
      <c r="AA4" s="47"/>
      <c r="AE4" s="48"/>
      <c r="AF4" s="48"/>
      <c r="AG4" s="48"/>
      <c r="AH4" s="48"/>
      <c r="AI4" s="48"/>
      <c r="AJ4" s="48"/>
      <c r="AK4" s="48"/>
      <c r="AL4" s="48"/>
    </row>
    <row r="5" spans="2:41" s="24" customFormat="1" ht="15.6" customHeight="1" x14ac:dyDescent="0.45">
      <c r="B5" s="66"/>
      <c r="C5" s="187" t="s">
        <v>987</v>
      </c>
      <c r="D5" s="187"/>
      <c r="E5" s="187"/>
      <c r="F5" s="187"/>
      <c r="G5" s="187"/>
      <c r="H5" s="187"/>
      <c r="I5" s="187"/>
      <c r="J5" s="187"/>
      <c r="K5" s="187"/>
      <c r="L5" s="187"/>
      <c r="M5" s="187"/>
      <c r="N5" s="187"/>
      <c r="O5" s="187"/>
      <c r="P5" s="187"/>
      <c r="Q5" s="187"/>
      <c r="R5" s="187"/>
      <c r="S5" s="187"/>
      <c r="T5" s="187"/>
      <c r="U5" s="187"/>
      <c r="V5" s="187"/>
      <c r="W5" s="187"/>
      <c r="X5" s="187"/>
      <c r="Y5" s="108"/>
      <c r="Z5" s="47"/>
      <c r="AA5" s="47"/>
    </row>
    <row r="6" spans="2:41" s="24" customFormat="1" ht="15.6" customHeight="1" x14ac:dyDescent="0.45">
      <c r="B6" s="109"/>
      <c r="C6" s="187"/>
      <c r="D6" s="187"/>
      <c r="E6" s="187"/>
      <c r="F6" s="187"/>
      <c r="G6" s="187"/>
      <c r="H6" s="187"/>
      <c r="I6" s="187"/>
      <c r="J6" s="187"/>
      <c r="K6" s="187"/>
      <c r="L6" s="187"/>
      <c r="M6" s="187"/>
      <c r="N6" s="187"/>
      <c r="O6" s="187"/>
      <c r="P6" s="187"/>
      <c r="Q6" s="187"/>
      <c r="R6" s="187"/>
      <c r="S6" s="187"/>
      <c r="T6" s="187"/>
      <c r="U6" s="187"/>
      <c r="V6" s="187"/>
      <c r="W6" s="187"/>
      <c r="X6" s="187"/>
      <c r="Y6" s="108"/>
      <c r="Z6" s="49"/>
      <c r="AA6" s="47"/>
    </row>
    <row r="7" spans="2:41" s="24" customFormat="1" ht="15.6" customHeight="1" x14ac:dyDescent="0.45">
      <c r="B7" s="110"/>
      <c r="C7" s="187"/>
      <c r="D7" s="187"/>
      <c r="E7" s="187"/>
      <c r="F7" s="187"/>
      <c r="G7" s="187"/>
      <c r="H7" s="187"/>
      <c r="I7" s="187"/>
      <c r="J7" s="187"/>
      <c r="K7" s="187"/>
      <c r="L7" s="187"/>
      <c r="M7" s="187"/>
      <c r="N7" s="187"/>
      <c r="O7" s="187"/>
      <c r="P7" s="187"/>
      <c r="Q7" s="187"/>
      <c r="R7" s="187"/>
      <c r="S7" s="187"/>
      <c r="T7" s="187"/>
      <c r="U7" s="187"/>
      <c r="V7" s="187"/>
      <c r="W7" s="187"/>
      <c r="X7" s="187"/>
      <c r="Y7" s="108"/>
      <c r="Z7" s="47"/>
      <c r="AA7" s="47"/>
    </row>
    <row r="8" spans="2:41" s="24" customFormat="1" ht="12" customHeight="1" x14ac:dyDescent="0.5">
      <c r="B8" s="66"/>
      <c r="C8" s="50"/>
      <c r="D8" s="50"/>
      <c r="E8" s="50"/>
      <c r="F8" s="50"/>
      <c r="G8" s="50"/>
      <c r="H8" s="50"/>
      <c r="I8" s="50"/>
      <c r="J8" s="50"/>
      <c r="K8" s="50"/>
      <c r="L8" s="50"/>
      <c r="M8" s="50"/>
      <c r="N8" s="67"/>
      <c r="O8" s="50"/>
      <c r="P8" s="50"/>
      <c r="Q8" s="50"/>
      <c r="R8" s="50"/>
      <c r="S8" s="50"/>
      <c r="T8" s="50"/>
      <c r="U8" s="50"/>
      <c r="V8" s="50"/>
      <c r="W8" s="50"/>
      <c r="X8" s="50"/>
      <c r="Y8" s="66"/>
      <c r="Z8" s="47"/>
      <c r="AA8" s="47"/>
    </row>
    <row r="9" spans="2:41" s="24" customFormat="1" ht="30" customHeight="1" x14ac:dyDescent="0.45">
      <c r="B9" s="66"/>
      <c r="C9" s="50"/>
      <c r="D9" s="50"/>
      <c r="E9" s="50"/>
      <c r="F9" s="50"/>
      <c r="G9" s="70"/>
      <c r="H9" s="70"/>
      <c r="I9" s="69"/>
      <c r="J9" s="124">
        <f>IFERROR(GETPIVOTDATA("Matricule",TCD!$B$4),"")</f>
        <v>500</v>
      </c>
      <c r="K9" s="68"/>
      <c r="L9" s="157" t="s">
        <v>974</v>
      </c>
      <c r="M9" s="158" t="s">
        <v>975</v>
      </c>
      <c r="N9" s="157" t="s">
        <v>976</v>
      </c>
      <c r="O9" s="157" t="s">
        <v>977</v>
      </c>
      <c r="P9" s="50"/>
      <c r="Q9" s="50"/>
      <c r="R9" s="50"/>
      <c r="S9" s="50"/>
      <c r="T9" s="50"/>
      <c r="U9" s="50"/>
      <c r="V9" s="50"/>
      <c r="W9" s="50"/>
      <c r="X9" s="50"/>
      <c r="Y9" s="66"/>
      <c r="Z9" s="47"/>
      <c r="AA9" s="47"/>
      <c r="AC9" s="51"/>
      <c r="AD9" s="47"/>
      <c r="AE9" s="47"/>
      <c r="AF9" s="47"/>
      <c r="AG9" s="47"/>
      <c r="AH9" s="47"/>
      <c r="AI9" s="47"/>
      <c r="AJ9" s="47"/>
      <c r="AK9" s="47"/>
    </row>
    <row r="10" spans="2:41" s="24" customFormat="1" ht="30" customHeight="1" x14ac:dyDescent="0.45">
      <c r="B10" s="66"/>
      <c r="C10" s="50"/>
      <c r="D10" s="50"/>
      <c r="E10" s="50"/>
      <c r="F10" s="50"/>
      <c r="G10" s="70"/>
      <c r="H10" s="70"/>
      <c r="I10" s="71"/>
      <c r="J10" s="125">
        <f>IFERROR(GETPIVOTDATA("Matricule",TCD!$B$4,"Genre","F"),"")</f>
        <v>217</v>
      </c>
      <c r="K10" s="127" t="s">
        <v>978</v>
      </c>
      <c r="L10" s="125">
        <f>IFERROR(GETPIVOTDATA("Matricule",TCD!$P$4,"Genre","F","Statut","Cadre"),"")</f>
        <v>64</v>
      </c>
      <c r="M10" s="125">
        <f>IFERROR(GETPIVOTDATA("Matricule",TCD!$P$4,"Genre","F","Statut","Agent de maîtrise"),"")</f>
        <v>43</v>
      </c>
      <c r="N10" s="155">
        <f>IFERROR(GETPIVOTDATA("Matricule",TCD!$P$4,"Genre","F","Statut","Ouvrier"),"")</f>
        <v>96</v>
      </c>
      <c r="O10" s="155">
        <f>IFERROR(GETPIVOTDATA("Matricule",TCD!$P$4,"Genre","F","Statut","Employé"),"")</f>
        <v>14</v>
      </c>
      <c r="P10" s="50"/>
      <c r="Q10" s="50"/>
      <c r="R10" s="50"/>
      <c r="S10" s="50"/>
      <c r="T10" s="50"/>
      <c r="U10" s="50"/>
      <c r="V10" s="50"/>
      <c r="W10" s="50"/>
      <c r="X10" s="50"/>
      <c r="Y10" s="66"/>
      <c r="Z10" s="47"/>
      <c r="AA10" s="47"/>
      <c r="AC10" s="46"/>
      <c r="AJ10" s="47"/>
      <c r="AK10" s="47"/>
    </row>
    <row r="11" spans="2:41" s="24" customFormat="1" ht="30" customHeight="1" x14ac:dyDescent="0.45">
      <c r="B11" s="66"/>
      <c r="C11" s="50"/>
      <c r="D11" s="50"/>
      <c r="E11" s="50"/>
      <c r="F11" s="50"/>
      <c r="G11" s="70"/>
      <c r="H11" s="70"/>
      <c r="I11" s="72"/>
      <c r="J11" s="126">
        <f>IFERROR(GETPIVOTDATA("Matricule",TCD!$B$4,"Genre","H"),"")</f>
        <v>283</v>
      </c>
      <c r="K11" s="50"/>
      <c r="L11" s="126">
        <f>IFERROR(GETPIVOTDATA("Matricule",TCD!$P$4,"Genre","H","Statut","Cadre"),"")</f>
        <v>84</v>
      </c>
      <c r="M11" s="126">
        <f>IFERROR(GETPIVOTDATA("Matricule",TCD!$P$4,"Genre","H","Statut","Agent de maîtrise"),"")</f>
        <v>63</v>
      </c>
      <c r="N11" s="156">
        <f>IFERROR(GETPIVOTDATA("Matricule",TCD!$P$4,"Genre","H","Statut","Ouvrier"),"")</f>
        <v>127</v>
      </c>
      <c r="O11" s="156">
        <f>IFERROR(GETPIVOTDATA("Matricule",TCD!$P$4,"Genre","H","Statut","Employé"),"")</f>
        <v>9</v>
      </c>
      <c r="P11" s="50"/>
      <c r="Q11" s="50"/>
      <c r="R11" s="50"/>
      <c r="S11" s="50"/>
      <c r="T11" s="50"/>
      <c r="U11" s="50"/>
      <c r="V11" s="50"/>
      <c r="W11" s="50"/>
      <c r="X11" s="50"/>
      <c r="Y11" s="66"/>
      <c r="Z11" s="47"/>
      <c r="AA11" s="47"/>
    </row>
    <row r="12" spans="2:41" s="24" customFormat="1" ht="12" customHeight="1" x14ac:dyDescent="0.45">
      <c r="B12" s="66"/>
      <c r="C12" s="111"/>
      <c r="D12" s="111"/>
      <c r="E12" s="111"/>
      <c r="F12" s="111"/>
      <c r="G12" s="111"/>
      <c r="H12" s="111"/>
      <c r="I12" s="111"/>
      <c r="J12" s="111"/>
      <c r="K12" s="111"/>
      <c r="L12" s="111"/>
      <c r="M12" s="111"/>
      <c r="N12" s="111"/>
      <c r="O12" s="111"/>
      <c r="P12" s="111"/>
      <c r="Q12" s="111"/>
      <c r="R12" s="111"/>
      <c r="S12" s="111"/>
      <c r="T12" s="111"/>
      <c r="U12" s="111"/>
      <c r="V12" s="111"/>
      <c r="W12" s="111"/>
      <c r="X12" s="111"/>
      <c r="Y12" s="112"/>
      <c r="Z12" s="47"/>
      <c r="AA12" s="47"/>
    </row>
    <row r="13" spans="2:41" s="24" customFormat="1" ht="12" customHeight="1" x14ac:dyDescent="0.45">
      <c r="B13" s="66"/>
      <c r="C13" s="66"/>
      <c r="D13" s="66"/>
      <c r="E13" s="66"/>
      <c r="F13" s="66"/>
      <c r="G13" s="66"/>
      <c r="H13" s="66"/>
      <c r="I13" s="66"/>
      <c r="J13" s="66"/>
      <c r="K13" s="66"/>
      <c r="L13" s="66"/>
      <c r="M13" s="66"/>
      <c r="N13" s="66"/>
      <c r="O13" s="66"/>
      <c r="P13" s="66"/>
      <c r="Q13" s="66"/>
      <c r="R13" s="66"/>
      <c r="S13" s="66"/>
      <c r="T13" s="66"/>
      <c r="U13" s="66"/>
      <c r="V13" s="66"/>
      <c r="W13" s="66"/>
      <c r="X13" s="66"/>
      <c r="Y13" s="66"/>
      <c r="Z13" s="47"/>
      <c r="AA13" s="47"/>
    </row>
    <row r="14" spans="2:41" s="24" customFormat="1" ht="12" customHeight="1" x14ac:dyDescent="0.45">
      <c r="B14" s="66"/>
      <c r="C14" s="73"/>
      <c r="D14" s="73"/>
      <c r="E14" s="73"/>
      <c r="F14" s="73"/>
      <c r="G14" s="73"/>
      <c r="H14" s="73"/>
      <c r="I14" s="73"/>
      <c r="J14" s="73"/>
      <c r="K14" s="73"/>
      <c r="L14" s="73"/>
      <c r="M14" s="73"/>
      <c r="N14" s="73"/>
      <c r="O14" s="73"/>
      <c r="P14" s="73"/>
      <c r="Q14" s="73"/>
      <c r="R14" s="73"/>
      <c r="S14" s="73"/>
      <c r="T14" s="73"/>
      <c r="U14" s="73"/>
      <c r="V14" s="73"/>
      <c r="W14" s="73"/>
      <c r="X14" s="73"/>
      <c r="Y14" s="108"/>
      <c r="Z14" s="52"/>
      <c r="AA14" s="47"/>
    </row>
    <row r="15" spans="2:41" s="24" customFormat="1" ht="12" customHeight="1" x14ac:dyDescent="0.45">
      <c r="B15" s="66"/>
      <c r="C15" s="73"/>
      <c r="D15" s="70"/>
      <c r="E15" s="191" t="s">
        <v>999</v>
      </c>
      <c r="F15" s="192"/>
      <c r="G15" s="192"/>
      <c r="H15" s="192"/>
      <c r="I15" s="192"/>
      <c r="J15" s="192"/>
      <c r="K15" s="192"/>
      <c r="L15" s="192"/>
      <c r="M15" s="170"/>
      <c r="N15" s="70"/>
      <c r="O15" s="136"/>
      <c r="P15" s="137"/>
      <c r="Q15" s="137"/>
      <c r="R15" s="137"/>
      <c r="S15" s="137"/>
      <c r="T15" s="137"/>
      <c r="U15" s="137"/>
      <c r="V15" s="138"/>
      <c r="W15" s="70"/>
      <c r="X15" s="73"/>
      <c r="Y15" s="108"/>
      <c r="Z15" s="52"/>
      <c r="AA15" s="47"/>
      <c r="AL15" s="48"/>
      <c r="AM15" s="48"/>
      <c r="AN15" s="48"/>
      <c r="AO15" s="48"/>
    </row>
    <row r="16" spans="2:41" s="24" customFormat="1" ht="12" customHeight="1" x14ac:dyDescent="0.45">
      <c r="B16" s="66"/>
      <c r="C16" s="50"/>
      <c r="D16" s="70"/>
      <c r="E16" s="193"/>
      <c r="F16" s="194"/>
      <c r="G16" s="194"/>
      <c r="H16" s="194"/>
      <c r="I16" s="194"/>
      <c r="J16" s="194"/>
      <c r="K16" s="194"/>
      <c r="L16" s="194"/>
      <c r="M16" s="171"/>
      <c r="N16" s="76"/>
      <c r="O16" s="128"/>
      <c r="P16" s="53"/>
      <c r="Q16" s="53"/>
      <c r="R16" s="53"/>
      <c r="S16" s="53"/>
      <c r="T16" s="53"/>
      <c r="U16" s="53"/>
      <c r="V16" s="132"/>
      <c r="W16" s="70"/>
      <c r="X16" s="50"/>
      <c r="Y16" s="66"/>
      <c r="Z16" s="47"/>
      <c r="AA16" s="47"/>
    </row>
    <row r="17" spans="2:27" s="24" customFormat="1" ht="12" customHeight="1" x14ac:dyDescent="0.45">
      <c r="B17" s="66"/>
      <c r="C17" s="50"/>
      <c r="D17" s="70"/>
      <c r="E17" s="128"/>
      <c r="F17" s="53"/>
      <c r="G17" s="53"/>
      <c r="H17" s="53"/>
      <c r="I17" s="189" t="s">
        <v>974</v>
      </c>
      <c r="J17" s="190" t="s">
        <v>975</v>
      </c>
      <c r="K17" s="189" t="s">
        <v>976</v>
      </c>
      <c r="L17" s="189" t="s">
        <v>977</v>
      </c>
      <c r="M17" s="172"/>
      <c r="N17" s="75"/>
      <c r="O17" s="128"/>
      <c r="P17" s="53"/>
      <c r="Q17" s="53"/>
      <c r="R17" s="53"/>
      <c r="S17" s="53"/>
      <c r="T17" s="53"/>
      <c r="U17" s="53"/>
      <c r="V17" s="132"/>
      <c r="W17" s="70"/>
      <c r="X17" s="50"/>
      <c r="Y17" s="66"/>
      <c r="Z17" s="47"/>
      <c r="AA17" s="47"/>
    </row>
    <row r="18" spans="2:27" s="24" customFormat="1" ht="12" customHeight="1" x14ac:dyDescent="0.5">
      <c r="B18" s="66"/>
      <c r="C18" s="70"/>
      <c r="D18" s="70"/>
      <c r="E18" s="129"/>
      <c r="F18" s="51"/>
      <c r="G18" s="47"/>
      <c r="H18" s="74"/>
      <c r="I18" s="189"/>
      <c r="J18" s="190"/>
      <c r="K18" s="189"/>
      <c r="L18" s="189"/>
      <c r="M18" s="172"/>
      <c r="N18" s="70"/>
      <c r="O18" s="128"/>
      <c r="P18" s="53"/>
      <c r="Q18" s="53"/>
      <c r="R18" s="53"/>
      <c r="S18" s="53"/>
      <c r="T18" s="53"/>
      <c r="U18" s="53"/>
      <c r="V18" s="132"/>
      <c r="W18" s="70"/>
      <c r="X18" s="50"/>
      <c r="Y18" s="66"/>
      <c r="Z18" s="47"/>
      <c r="AA18" s="47"/>
    </row>
    <row r="19" spans="2:27" s="24" customFormat="1" ht="12" customHeight="1" x14ac:dyDescent="0.45">
      <c r="B19" s="66"/>
      <c r="C19" s="70"/>
      <c r="D19" s="70"/>
      <c r="E19" s="131"/>
      <c r="F19" s="51"/>
      <c r="G19" s="47"/>
      <c r="H19" s="47"/>
      <c r="I19" s="47"/>
      <c r="J19" s="47"/>
      <c r="K19" s="47"/>
      <c r="L19" s="51"/>
      <c r="M19" s="130"/>
      <c r="N19" s="70"/>
      <c r="O19" s="128"/>
      <c r="P19" s="53"/>
      <c r="Q19" s="53"/>
      <c r="R19" s="53"/>
      <c r="S19" s="53"/>
      <c r="T19" s="53"/>
      <c r="U19" s="53"/>
      <c r="V19" s="132"/>
      <c r="W19" s="70"/>
      <c r="X19" s="50"/>
      <c r="Y19" s="66"/>
      <c r="Z19" s="47"/>
      <c r="AA19" s="47"/>
    </row>
    <row r="20" spans="2:27" s="24" customFormat="1" ht="20.100000000000001" customHeight="1" x14ac:dyDescent="0.45">
      <c r="B20" s="66"/>
      <c r="C20" s="70"/>
      <c r="D20" s="70"/>
      <c r="E20" s="129"/>
      <c r="F20" s="149" t="s">
        <v>998</v>
      </c>
      <c r="G20" s="63">
        <f>IFERROR(GETPIVOTDATA("Matricule",TCD!$AY$4,"Type de suivi","A déterminer"),"")</f>
        <v>6</v>
      </c>
      <c r="H20" s="188" t="s">
        <v>978</v>
      </c>
      <c r="I20" s="63">
        <f>IFERROR(GETPIVOTDATA("Matricule",TCD!$AY$4,"Statut","Cadre","Type de suivi","A déterminer"),"")</f>
        <v>1</v>
      </c>
      <c r="J20" s="63">
        <f>IFERROR(GETPIVOTDATA("Matricule",TCD!$AY$4,"Statut","Agent de maîtrise","Type de suivi","A déterminer"),"")</f>
        <v>0</v>
      </c>
      <c r="K20" s="63">
        <f>IFERROR(GETPIVOTDATA("Matricule",TCD!$AY$4,"Statut","Ouvrier","Type de suivi","A déterminer"),"")</f>
        <v>4</v>
      </c>
      <c r="L20" s="63">
        <f>IFERROR(GETPIVOTDATA("Matricule",TCD!$AY$4,"Statut","Employé","Type de suivi","A déterminer"),"")</f>
        <v>1</v>
      </c>
      <c r="M20" s="130"/>
      <c r="N20" s="70"/>
      <c r="O20" s="128"/>
      <c r="P20" s="53"/>
      <c r="Q20" s="53"/>
      <c r="R20" s="53"/>
      <c r="S20" s="53"/>
      <c r="T20" s="53"/>
      <c r="U20" s="53"/>
      <c r="V20" s="132"/>
      <c r="W20" s="70"/>
      <c r="X20" s="50"/>
      <c r="Y20" s="66"/>
      <c r="Z20" s="47"/>
      <c r="AA20" s="47"/>
    </row>
    <row r="21" spans="2:27" s="24" customFormat="1" ht="20.100000000000001" customHeight="1" x14ac:dyDescent="0.45">
      <c r="B21" s="66"/>
      <c r="C21" s="70"/>
      <c r="D21" s="70"/>
      <c r="E21" s="129"/>
      <c r="F21" s="101" t="s">
        <v>929</v>
      </c>
      <c r="G21" s="62">
        <f>IFERROR(GETPIVOTDATA("Matricule",TCD!$AY$4,"Type de suivi","SMA"),"")</f>
        <v>126</v>
      </c>
      <c r="H21" s="188"/>
      <c r="I21" s="64">
        <f>IFERROR(GETPIVOTDATA("Matricule",TCD!$AY$4,"Statut","Cadre","Type de suivi","SMA"),"")</f>
        <v>12</v>
      </c>
      <c r="J21" s="64">
        <f>IFERROR(GETPIVOTDATA("Matricule",TCD!$AY$4,"Statut","Agent de maîtrise","Type de suivi","SMA"),"")</f>
        <v>25</v>
      </c>
      <c r="K21" s="64">
        <f>IFERROR(GETPIVOTDATA("Matricule",TCD!$AY$4,"Statut","Ouvrier","Type de suivi","SMA"),"")</f>
        <v>84</v>
      </c>
      <c r="L21" s="64">
        <f>IFERROR(GETPIVOTDATA("Matricule",TCD!$AY$4,"Statut","Employé","Type de suivi","SMA"),"")</f>
        <v>5</v>
      </c>
      <c r="M21" s="130"/>
      <c r="N21" s="70"/>
      <c r="O21" s="128"/>
      <c r="P21" s="53"/>
      <c r="Q21" s="53"/>
      <c r="R21" s="53"/>
      <c r="S21" s="53"/>
      <c r="T21" s="53"/>
      <c r="U21" s="53"/>
      <c r="V21" s="132"/>
      <c r="W21" s="70"/>
      <c r="X21" s="50"/>
      <c r="Y21" s="66"/>
      <c r="Z21" s="47"/>
      <c r="AA21" s="47"/>
    </row>
    <row r="22" spans="2:27" s="24" customFormat="1" ht="20.100000000000001" customHeight="1" x14ac:dyDescent="0.45">
      <c r="B22" s="66"/>
      <c r="C22" s="70"/>
      <c r="D22" s="70"/>
      <c r="E22" s="131"/>
      <c r="F22" s="102" t="s">
        <v>931</v>
      </c>
      <c r="G22" s="61">
        <f>IFERROR(GETPIVOTDATA("Matricule",TCD!$AY$4,"Type de suivi","SMO"),"")</f>
        <v>315</v>
      </c>
      <c r="H22" s="188"/>
      <c r="I22" s="61">
        <f>IFERROR(GETPIVOTDATA("Matricule",TCD!$AY$4,"Statut","Cadre","Type de suivi","SMO"),"")</f>
        <v>135</v>
      </c>
      <c r="J22" s="61">
        <f>IFERROR(GETPIVOTDATA("Matricule",TCD!$AY$4,"Statut","Agent de maîtrise","Type de suivi","SMO"),"")</f>
        <v>74</v>
      </c>
      <c r="K22" s="61">
        <f>IFERROR(GETPIVOTDATA("Matricule",TCD!$AY$4,"Statut","Ouvrier","Type de suivi","SMO"),"")</f>
        <v>90</v>
      </c>
      <c r="L22" s="61">
        <f>IFERROR(GETPIVOTDATA("Matricule",TCD!$AY$4,"Statut","Employé","Type de suivi","SMO"),"")</f>
        <v>16</v>
      </c>
      <c r="M22" s="130"/>
      <c r="N22" s="70"/>
      <c r="O22" s="128"/>
      <c r="P22" s="53"/>
      <c r="Q22" s="53"/>
      <c r="R22" s="53"/>
      <c r="S22" s="53"/>
      <c r="T22" s="53"/>
      <c r="U22" s="53"/>
      <c r="V22" s="132"/>
      <c r="W22" s="70"/>
      <c r="X22" s="50"/>
      <c r="Y22" s="66"/>
      <c r="Z22" s="47"/>
      <c r="AA22" s="47"/>
    </row>
    <row r="23" spans="2:27" s="24" customFormat="1" ht="20.100000000000001" customHeight="1" x14ac:dyDescent="0.45">
      <c r="B23" s="66"/>
      <c r="C23" s="70"/>
      <c r="D23" s="70"/>
      <c r="E23" s="129"/>
      <c r="F23" s="103" t="s">
        <v>928</v>
      </c>
      <c r="G23" s="65">
        <f>IFERROR(GETPIVOTDATA("Matricule",TCD!$AY$4,"Type de suivi","SMR"),"")</f>
        <v>53</v>
      </c>
      <c r="H23" s="188"/>
      <c r="I23" s="65">
        <f>IFERROR(GETPIVOTDATA("Matricule",TCD!$AY$4,"Statut","Cadre","Type de suivi","SMR"),"")</f>
        <v>0</v>
      </c>
      <c r="J23" s="65">
        <f>IFERROR(GETPIVOTDATA("Matricule",TCD!$AY$4,"Statut","Agent de maîtrise","Type de suivi","SMR"),"")</f>
        <v>7</v>
      </c>
      <c r="K23" s="65">
        <f>IFERROR(GETPIVOTDATA("Matricule",TCD!$AY$4,"Statut","Ouvrier","Type de suivi","SMR"),"")</f>
        <v>45</v>
      </c>
      <c r="L23" s="65">
        <f>IFERROR(GETPIVOTDATA("Matricule",TCD!$AY$4,"Statut","Employé","Type de suivi","SMR"),"")</f>
        <v>1</v>
      </c>
      <c r="M23" s="130"/>
      <c r="N23" s="70"/>
      <c r="O23" s="128"/>
      <c r="P23" s="53"/>
      <c r="Q23" s="53"/>
      <c r="R23" s="53"/>
      <c r="S23" s="53"/>
      <c r="T23" s="53"/>
      <c r="U23" s="53"/>
      <c r="V23" s="132"/>
      <c r="W23" s="70"/>
      <c r="X23" s="50"/>
      <c r="Y23" s="66"/>
      <c r="Z23" s="47"/>
      <c r="AA23" s="47"/>
    </row>
    <row r="24" spans="2:27" s="24" customFormat="1" ht="12" customHeight="1" x14ac:dyDescent="0.45">
      <c r="B24" s="66"/>
      <c r="C24" s="50"/>
      <c r="D24" s="70"/>
      <c r="E24" s="128"/>
      <c r="F24" s="53"/>
      <c r="G24" s="53"/>
      <c r="H24" s="53"/>
      <c r="I24" s="53"/>
      <c r="J24" s="53"/>
      <c r="K24" s="53"/>
      <c r="L24" s="53"/>
      <c r="M24" s="132"/>
      <c r="N24" s="70"/>
      <c r="O24" s="128"/>
      <c r="P24" s="53"/>
      <c r="Q24" s="53"/>
      <c r="R24" s="53"/>
      <c r="S24" s="53"/>
      <c r="T24" s="53"/>
      <c r="U24" s="53"/>
      <c r="V24" s="132"/>
      <c r="W24" s="70"/>
      <c r="X24" s="50"/>
      <c r="Y24" s="66"/>
      <c r="Z24" s="47"/>
      <c r="AA24" s="47"/>
    </row>
    <row r="25" spans="2:27" s="24" customFormat="1" ht="12" customHeight="1" x14ac:dyDescent="0.45">
      <c r="B25" s="66"/>
      <c r="C25" s="50"/>
      <c r="D25" s="70"/>
      <c r="E25" s="133"/>
      <c r="F25" s="134"/>
      <c r="G25" s="134"/>
      <c r="H25" s="134"/>
      <c r="I25" s="134"/>
      <c r="J25" s="134"/>
      <c r="K25" s="134"/>
      <c r="L25" s="134"/>
      <c r="M25" s="135"/>
      <c r="N25" s="70"/>
      <c r="O25" s="133"/>
      <c r="P25" s="134"/>
      <c r="Q25" s="134"/>
      <c r="R25" s="134"/>
      <c r="S25" s="134"/>
      <c r="T25" s="134"/>
      <c r="U25" s="134"/>
      <c r="V25" s="135"/>
      <c r="W25" s="70"/>
      <c r="X25" s="50"/>
      <c r="Y25" s="66"/>
      <c r="Z25" s="47"/>
      <c r="AA25" s="47"/>
    </row>
    <row r="26" spans="2:27" s="24" customFormat="1" ht="12" customHeight="1" x14ac:dyDescent="0.45">
      <c r="B26" s="66"/>
      <c r="C26" s="50"/>
      <c r="D26" s="70"/>
      <c r="E26" s="50"/>
      <c r="F26" s="50"/>
      <c r="G26" s="50"/>
      <c r="H26" s="50"/>
      <c r="I26" s="50"/>
      <c r="J26" s="50"/>
      <c r="K26" s="50"/>
      <c r="L26" s="50"/>
      <c r="M26" s="50"/>
      <c r="N26" s="50"/>
      <c r="O26" s="70"/>
      <c r="P26" s="70"/>
      <c r="Q26" s="70"/>
      <c r="R26" s="70"/>
      <c r="S26" s="70"/>
      <c r="T26" s="70"/>
      <c r="U26" s="70"/>
      <c r="V26" s="70"/>
      <c r="W26" s="70"/>
      <c r="X26" s="50"/>
      <c r="Y26" s="66"/>
      <c r="Z26" s="47"/>
      <c r="AA26" s="47"/>
    </row>
    <row r="27" spans="2:27" s="24" customFormat="1" ht="12" customHeight="1" x14ac:dyDescent="0.45">
      <c r="B27" s="66"/>
      <c r="C27" s="66"/>
      <c r="D27" s="66"/>
      <c r="E27" s="66"/>
      <c r="F27" s="66"/>
      <c r="G27" s="66"/>
      <c r="H27" s="66"/>
      <c r="I27" s="66"/>
      <c r="J27" s="66"/>
      <c r="K27" s="66"/>
      <c r="L27" s="66"/>
      <c r="M27" s="66"/>
      <c r="N27" s="66"/>
      <c r="O27" s="66"/>
      <c r="P27" s="66"/>
      <c r="Q27" s="66"/>
      <c r="R27" s="66"/>
      <c r="S27" s="66"/>
      <c r="T27" s="66"/>
      <c r="U27" s="66"/>
      <c r="V27" s="66"/>
      <c r="W27" s="66"/>
      <c r="X27" s="66"/>
      <c r="Y27" s="66"/>
      <c r="Z27" s="47"/>
      <c r="AA27" s="47"/>
    </row>
    <row r="28" spans="2:27" s="24" customFormat="1" ht="12" customHeight="1" x14ac:dyDescent="0.45">
      <c r="B28" s="66"/>
      <c r="C28" s="187" t="s">
        <v>1002</v>
      </c>
      <c r="D28" s="187"/>
      <c r="E28" s="187"/>
      <c r="F28" s="187"/>
      <c r="G28" s="187"/>
      <c r="H28" s="187"/>
      <c r="I28" s="187"/>
      <c r="J28" s="187"/>
      <c r="K28" s="187"/>
      <c r="L28" s="187"/>
      <c r="M28" s="187"/>
      <c r="N28" s="187"/>
      <c r="O28" s="187"/>
      <c r="P28" s="187"/>
      <c r="Q28" s="187"/>
      <c r="R28" s="187"/>
      <c r="S28" s="187"/>
      <c r="T28" s="187"/>
      <c r="U28" s="187"/>
      <c r="V28" s="187"/>
      <c r="W28" s="187"/>
      <c r="X28" s="187"/>
      <c r="Y28" s="66"/>
      <c r="Z28" s="47"/>
      <c r="AA28" s="47"/>
    </row>
    <row r="29" spans="2:27" s="24" customFormat="1" ht="12" customHeight="1" x14ac:dyDescent="0.45">
      <c r="B29" s="66"/>
      <c r="C29" s="187"/>
      <c r="D29" s="187"/>
      <c r="E29" s="187"/>
      <c r="F29" s="187"/>
      <c r="G29" s="187"/>
      <c r="H29" s="187"/>
      <c r="I29" s="187"/>
      <c r="J29" s="187"/>
      <c r="K29" s="187"/>
      <c r="L29" s="187"/>
      <c r="M29" s="187"/>
      <c r="N29" s="187"/>
      <c r="O29" s="187"/>
      <c r="P29" s="187"/>
      <c r="Q29" s="187"/>
      <c r="R29" s="187"/>
      <c r="S29" s="187"/>
      <c r="T29" s="187"/>
      <c r="U29" s="187"/>
      <c r="V29" s="187"/>
      <c r="W29" s="187"/>
      <c r="X29" s="187"/>
      <c r="Y29" s="66"/>
      <c r="Z29" s="47"/>
      <c r="AA29" s="47"/>
    </row>
    <row r="30" spans="2:27" s="24" customFormat="1" ht="12" customHeight="1" x14ac:dyDescent="0.45">
      <c r="B30" s="66"/>
      <c r="C30" s="187"/>
      <c r="D30" s="187"/>
      <c r="E30" s="187"/>
      <c r="F30" s="187"/>
      <c r="G30" s="187"/>
      <c r="H30" s="187"/>
      <c r="I30" s="187"/>
      <c r="J30" s="187"/>
      <c r="K30" s="187"/>
      <c r="L30" s="187"/>
      <c r="M30" s="187"/>
      <c r="N30" s="187"/>
      <c r="O30" s="187"/>
      <c r="P30" s="187"/>
      <c r="Q30" s="187"/>
      <c r="R30" s="187"/>
      <c r="S30" s="187"/>
      <c r="T30" s="187"/>
      <c r="U30" s="187"/>
      <c r="V30" s="187"/>
      <c r="W30" s="187"/>
      <c r="X30" s="187"/>
      <c r="Y30" s="66"/>
      <c r="Z30" s="47"/>
      <c r="AA30" s="47"/>
    </row>
    <row r="31" spans="2:27" s="24" customFormat="1" ht="15" customHeight="1" x14ac:dyDescent="0.45">
      <c r="B31" s="66"/>
      <c r="C31" s="50"/>
      <c r="D31" s="50"/>
      <c r="E31" s="50"/>
      <c r="F31" s="50"/>
      <c r="G31" s="50"/>
      <c r="H31" s="50"/>
      <c r="I31" s="50"/>
      <c r="J31" s="50"/>
      <c r="K31" s="50"/>
      <c r="L31" s="50"/>
      <c r="M31" s="50"/>
      <c r="N31" s="50"/>
      <c r="O31" s="50"/>
      <c r="P31" s="50"/>
      <c r="Q31" s="50"/>
      <c r="R31" s="50"/>
      <c r="S31" s="50"/>
      <c r="T31" s="50"/>
      <c r="U31" s="50"/>
      <c r="V31" s="50"/>
      <c r="W31" s="50"/>
      <c r="X31" s="50"/>
      <c r="Y31" s="66"/>
      <c r="Z31" s="47"/>
      <c r="AA31" s="47"/>
    </row>
    <row r="32" spans="2:27" s="24" customFormat="1" ht="15" customHeight="1" x14ac:dyDescent="0.45">
      <c r="B32" s="66"/>
      <c r="C32" s="50"/>
      <c r="D32" s="50"/>
      <c r="E32" s="139"/>
      <c r="F32" s="140"/>
      <c r="G32" s="140"/>
      <c r="H32" s="140"/>
      <c r="I32" s="140"/>
      <c r="J32" s="140"/>
      <c r="K32" s="140"/>
      <c r="L32" s="140"/>
      <c r="M32" s="141"/>
      <c r="N32" s="50"/>
      <c r="O32" s="143"/>
      <c r="P32" s="184" t="s">
        <v>1023</v>
      </c>
      <c r="Q32" s="184"/>
      <c r="R32" s="184"/>
      <c r="S32" s="184"/>
      <c r="T32" s="184"/>
      <c r="U32" s="184"/>
      <c r="V32" s="141"/>
      <c r="W32" s="70"/>
      <c r="X32" s="50"/>
      <c r="Y32" s="66"/>
      <c r="Z32" s="47"/>
      <c r="AA32" s="47"/>
    </row>
    <row r="33" spans="2:29" s="24" customFormat="1" ht="15" customHeight="1" x14ac:dyDescent="0.45">
      <c r="B33" s="66"/>
      <c r="C33" s="50"/>
      <c r="D33" s="50"/>
      <c r="E33" s="128"/>
      <c r="F33" s="53"/>
      <c r="G33" s="53"/>
      <c r="H33" s="53"/>
      <c r="I33" s="53"/>
      <c r="J33" s="53"/>
      <c r="K33" s="53"/>
      <c r="L33" s="53"/>
      <c r="M33" s="132"/>
      <c r="N33" s="50"/>
      <c r="O33" s="144"/>
      <c r="P33" s="185"/>
      <c r="Q33" s="185"/>
      <c r="R33" s="185"/>
      <c r="S33" s="185"/>
      <c r="T33" s="185"/>
      <c r="U33" s="185"/>
      <c r="V33" s="132"/>
      <c r="W33" s="70"/>
      <c r="X33" s="50"/>
      <c r="Y33" s="66"/>
      <c r="Z33" s="47"/>
      <c r="AA33" s="47"/>
    </row>
    <row r="34" spans="2:29" s="24" customFormat="1" ht="15" customHeight="1" x14ac:dyDescent="0.45">
      <c r="B34" s="66"/>
      <c r="C34" s="50"/>
      <c r="D34" s="50"/>
      <c r="E34" s="128"/>
      <c r="F34" s="53"/>
      <c r="G34" s="53"/>
      <c r="H34" s="53"/>
      <c r="I34" s="53"/>
      <c r="J34" s="53"/>
      <c r="K34" s="53"/>
      <c r="L34" s="57"/>
      <c r="M34" s="142"/>
      <c r="N34" s="54"/>
      <c r="O34" s="144"/>
      <c r="P34" s="55"/>
      <c r="Q34" s="56"/>
      <c r="R34" s="57"/>
      <c r="S34" s="57"/>
      <c r="T34" s="57"/>
      <c r="U34" s="57"/>
      <c r="V34" s="142"/>
      <c r="W34" s="113"/>
      <c r="X34" s="54"/>
      <c r="Y34" s="112"/>
      <c r="Z34" s="47"/>
      <c r="AA34" s="47"/>
    </row>
    <row r="35" spans="2:29" s="24" customFormat="1" ht="15" customHeight="1" x14ac:dyDescent="0.45">
      <c r="B35" s="66"/>
      <c r="C35" s="50"/>
      <c r="D35" s="50"/>
      <c r="E35" s="128"/>
      <c r="F35" s="53"/>
      <c r="G35" s="53"/>
      <c r="H35" s="53"/>
      <c r="I35" s="53"/>
      <c r="J35" s="53"/>
      <c r="K35" s="53"/>
      <c r="L35" s="53"/>
      <c r="M35" s="132"/>
      <c r="N35" s="58"/>
      <c r="O35" s="145"/>
      <c r="P35" s="59"/>
      <c r="Q35" s="59"/>
      <c r="R35" s="59"/>
      <c r="S35" s="59"/>
      <c r="T35" s="59"/>
      <c r="U35" s="59"/>
      <c r="V35" s="146"/>
      <c r="W35" s="114"/>
      <c r="X35" s="115"/>
      <c r="Y35" s="116"/>
      <c r="Z35" s="47"/>
      <c r="AA35" s="47"/>
    </row>
    <row r="36" spans="2:29" s="24" customFormat="1" ht="15" customHeight="1" x14ac:dyDescent="0.45">
      <c r="B36" s="66"/>
      <c r="C36" s="50"/>
      <c r="D36" s="50"/>
      <c r="E36" s="128"/>
      <c r="F36" s="53"/>
      <c r="G36" s="53"/>
      <c r="H36" s="53"/>
      <c r="I36" s="53"/>
      <c r="J36" s="53"/>
      <c r="K36" s="53"/>
      <c r="L36" s="53"/>
      <c r="M36" s="132"/>
      <c r="N36" s="50"/>
      <c r="O36" s="128"/>
      <c r="P36" s="57"/>
      <c r="Q36" s="57"/>
      <c r="R36" s="57"/>
      <c r="S36" s="57"/>
      <c r="T36" s="57"/>
      <c r="U36" s="57"/>
      <c r="V36" s="142"/>
      <c r="W36" s="113"/>
      <c r="X36" s="50"/>
      <c r="Y36" s="66"/>
      <c r="Z36" s="47"/>
      <c r="AA36" s="47"/>
    </row>
    <row r="37" spans="2:29" s="47" customFormat="1" ht="15" customHeight="1" x14ac:dyDescent="0.45">
      <c r="B37" s="66"/>
      <c r="C37" s="50"/>
      <c r="D37" s="50"/>
      <c r="E37" s="128"/>
      <c r="F37" s="53"/>
      <c r="G37" s="53"/>
      <c r="H37" s="53"/>
      <c r="I37" s="53"/>
      <c r="J37" s="53"/>
      <c r="K37" s="53"/>
      <c r="L37" s="53"/>
      <c r="M37" s="132"/>
      <c r="N37" s="50"/>
      <c r="O37" s="128"/>
      <c r="P37" s="53"/>
      <c r="Q37" s="53"/>
      <c r="R37" s="53"/>
      <c r="S37" s="53"/>
      <c r="T37" s="53"/>
      <c r="U37" s="53"/>
      <c r="V37" s="132"/>
      <c r="W37" s="70"/>
      <c r="X37" s="50"/>
      <c r="Y37" s="66"/>
    </row>
    <row r="38" spans="2:29" s="24" customFormat="1" ht="15" customHeight="1" x14ac:dyDescent="0.45">
      <c r="B38" s="66"/>
      <c r="C38" s="50"/>
      <c r="D38" s="50"/>
      <c r="E38" s="128"/>
      <c r="F38" s="53"/>
      <c r="G38" s="53"/>
      <c r="H38" s="53"/>
      <c r="I38" s="53"/>
      <c r="J38" s="53"/>
      <c r="K38" s="53"/>
      <c r="L38" s="53"/>
      <c r="M38" s="132"/>
      <c r="N38" s="50"/>
      <c r="O38" s="128"/>
      <c r="P38" s="53"/>
      <c r="Q38" s="53"/>
      <c r="R38" s="53"/>
      <c r="S38" s="53"/>
      <c r="T38" s="53"/>
      <c r="U38" s="53"/>
      <c r="V38" s="132"/>
      <c r="W38" s="70"/>
      <c r="X38" s="50"/>
      <c r="Y38" s="66"/>
      <c r="Z38" s="47"/>
      <c r="AA38" s="47"/>
    </row>
    <row r="39" spans="2:29" s="24" customFormat="1" ht="15" customHeight="1" x14ac:dyDescent="0.45">
      <c r="B39" s="66"/>
      <c r="C39" s="50"/>
      <c r="D39" s="50"/>
      <c r="E39" s="128"/>
      <c r="F39" s="53"/>
      <c r="G39" s="53"/>
      <c r="H39" s="53"/>
      <c r="I39" s="53"/>
      <c r="J39" s="53"/>
      <c r="K39" s="53"/>
      <c r="L39" s="53"/>
      <c r="M39" s="132"/>
      <c r="N39" s="50"/>
      <c r="O39" s="128"/>
      <c r="P39" s="53"/>
      <c r="Q39" s="53"/>
      <c r="R39" s="53"/>
      <c r="S39" s="53"/>
      <c r="T39" s="53"/>
      <c r="U39" s="53"/>
      <c r="V39" s="132"/>
      <c r="W39" s="70"/>
      <c r="X39" s="50"/>
      <c r="Y39" s="66"/>
      <c r="Z39" s="47"/>
      <c r="AA39" s="47"/>
      <c r="AC39" s="60"/>
    </row>
    <row r="40" spans="2:29" s="24" customFormat="1" ht="15" customHeight="1" x14ac:dyDescent="0.45">
      <c r="B40" s="66"/>
      <c r="C40" s="50"/>
      <c r="D40" s="50"/>
      <c r="E40" s="128"/>
      <c r="F40" s="53"/>
      <c r="G40" s="53"/>
      <c r="H40" s="53"/>
      <c r="I40" s="53"/>
      <c r="J40" s="53"/>
      <c r="K40" s="53"/>
      <c r="L40" s="53"/>
      <c r="M40" s="132"/>
      <c r="N40" s="50"/>
      <c r="O40" s="128"/>
      <c r="P40" s="53"/>
      <c r="Q40" s="53"/>
      <c r="R40" s="53"/>
      <c r="S40" s="53"/>
      <c r="T40" s="53"/>
      <c r="U40" s="53"/>
      <c r="V40" s="132"/>
      <c r="W40" s="70"/>
      <c r="X40" s="50"/>
      <c r="Y40" s="66"/>
      <c r="Z40" s="47"/>
      <c r="AA40" s="47"/>
    </row>
    <row r="41" spans="2:29" s="24" customFormat="1" ht="15" customHeight="1" x14ac:dyDescent="0.45">
      <c r="B41" s="66"/>
      <c r="C41" s="50"/>
      <c r="D41" s="50"/>
      <c r="E41" s="128"/>
      <c r="F41" s="53"/>
      <c r="G41" s="53"/>
      <c r="H41" s="53"/>
      <c r="I41" s="53"/>
      <c r="J41" s="53"/>
      <c r="K41" s="53"/>
      <c r="L41" s="53"/>
      <c r="M41" s="132"/>
      <c r="N41" s="50"/>
      <c r="O41" s="128"/>
      <c r="P41" s="53"/>
      <c r="Q41" s="53"/>
      <c r="R41" s="53"/>
      <c r="S41" s="53"/>
      <c r="T41" s="53"/>
      <c r="U41" s="53"/>
      <c r="V41" s="132"/>
      <c r="W41" s="70"/>
      <c r="X41" s="50"/>
      <c r="Y41" s="66"/>
      <c r="Z41" s="47"/>
      <c r="AA41" s="47"/>
    </row>
    <row r="42" spans="2:29" s="24" customFormat="1" ht="15" customHeight="1" x14ac:dyDescent="0.45">
      <c r="B42" s="66"/>
      <c r="C42" s="50"/>
      <c r="D42" s="50"/>
      <c r="E42" s="128"/>
      <c r="F42" s="53"/>
      <c r="G42" s="53"/>
      <c r="H42" s="53"/>
      <c r="I42" s="53"/>
      <c r="J42" s="53"/>
      <c r="K42" s="53"/>
      <c r="L42" s="53"/>
      <c r="M42" s="132"/>
      <c r="N42" s="50"/>
      <c r="O42" s="128"/>
      <c r="P42" s="53"/>
      <c r="Q42" s="53"/>
      <c r="R42" s="53"/>
      <c r="S42" s="53"/>
      <c r="T42" s="53"/>
      <c r="U42" s="53"/>
      <c r="V42" s="132"/>
      <c r="W42" s="70"/>
      <c r="X42" s="50"/>
      <c r="Y42" s="66"/>
      <c r="Z42" s="47"/>
      <c r="AA42" s="47"/>
    </row>
    <row r="43" spans="2:29" s="24" customFormat="1" ht="15" customHeight="1" x14ac:dyDescent="0.45">
      <c r="B43" s="66"/>
      <c r="C43" s="50"/>
      <c r="D43" s="50"/>
      <c r="E43" s="133"/>
      <c r="F43" s="134"/>
      <c r="G43" s="134"/>
      <c r="H43" s="134"/>
      <c r="I43" s="134"/>
      <c r="J43" s="134"/>
      <c r="K43" s="134"/>
      <c r="L43" s="134"/>
      <c r="M43" s="135"/>
      <c r="N43" s="50"/>
      <c r="O43" s="133"/>
      <c r="P43" s="134"/>
      <c r="Q43" s="134"/>
      <c r="R43" s="134"/>
      <c r="S43" s="134"/>
      <c r="T43" s="134"/>
      <c r="U43" s="134"/>
      <c r="V43" s="135"/>
      <c r="W43" s="50"/>
      <c r="X43" s="50"/>
      <c r="Y43" s="66"/>
      <c r="Z43" s="47"/>
      <c r="AA43" s="47"/>
    </row>
    <row r="44" spans="2:29" s="24" customFormat="1" ht="15" customHeight="1" x14ac:dyDescent="0.45">
      <c r="B44" s="66"/>
      <c r="C44" s="50"/>
      <c r="D44" s="50"/>
      <c r="E44" s="50"/>
      <c r="F44" s="50"/>
      <c r="G44" s="50"/>
      <c r="H44" s="50"/>
      <c r="I44" s="50"/>
      <c r="J44" s="50"/>
      <c r="K44" s="50"/>
      <c r="L44" s="50"/>
      <c r="M44" s="50"/>
      <c r="N44" s="50"/>
      <c r="O44" s="50"/>
      <c r="P44" s="50"/>
      <c r="Q44" s="50"/>
      <c r="R44" s="50"/>
      <c r="S44" s="50"/>
      <c r="T44" s="50"/>
      <c r="U44" s="50"/>
      <c r="V44" s="50"/>
      <c r="W44" s="50"/>
      <c r="X44" s="50"/>
      <c r="Y44" s="66"/>
      <c r="Z44" s="47"/>
      <c r="AA44" s="47"/>
    </row>
    <row r="45" spans="2:29" s="24" customFormat="1" ht="12" customHeight="1" x14ac:dyDescent="0.45">
      <c r="B45" s="66"/>
      <c r="C45" s="66"/>
      <c r="D45" s="66"/>
      <c r="E45" s="66"/>
      <c r="F45" s="66"/>
      <c r="G45" s="66"/>
      <c r="H45" s="66"/>
      <c r="I45" s="66"/>
      <c r="J45" s="66"/>
      <c r="K45" s="66"/>
      <c r="L45" s="66"/>
      <c r="M45" s="66"/>
      <c r="N45" s="66"/>
      <c r="O45" s="66"/>
      <c r="P45" s="66"/>
      <c r="Q45" s="66"/>
      <c r="R45" s="66"/>
      <c r="S45" s="66"/>
      <c r="T45" s="66"/>
      <c r="U45" s="66"/>
      <c r="V45" s="66"/>
      <c r="W45" s="66"/>
      <c r="X45" s="66"/>
      <c r="Y45" s="66"/>
      <c r="Z45" s="47"/>
      <c r="AA45" s="47"/>
    </row>
    <row r="141" spans="15:18" ht="12" customHeight="1" x14ac:dyDescent="0.45">
      <c r="O141" s="160"/>
      <c r="P141" s="160"/>
      <c r="Q141" s="160"/>
      <c r="R141" s="160"/>
    </row>
    <row r="142" spans="15:18" ht="12" customHeight="1" x14ac:dyDescent="0.45">
      <c r="O142" s="160"/>
      <c r="P142" s="160"/>
      <c r="Q142" s="160"/>
      <c r="R142" s="160"/>
    </row>
    <row r="143" spans="15:18" ht="12" customHeight="1" x14ac:dyDescent="0.45">
      <c r="O143" s="160"/>
      <c r="P143" s="160"/>
      <c r="Q143" s="160"/>
      <c r="R143" s="160"/>
    </row>
  </sheetData>
  <sheetProtection algorithmName="SHA-512" hashValue="lJAmd4WaWPR/TQ6iPiVnzmdFtL8Q8ChDZeEQYb9TRBubey2KEHtS0HV//XgZ9mYX4pSEjla3k02lHqOwH5iBdQ==" saltValue="gaMcWYFDeiFp814X1UP98g==" spinCount="100000" sheet="1" objects="1" selectLockedCells="1" pivotTables="0" selectUnlockedCells="1"/>
  <mergeCells count="10">
    <mergeCell ref="P32:U33"/>
    <mergeCell ref="C3:X3"/>
    <mergeCell ref="C28:X30"/>
    <mergeCell ref="C5:X7"/>
    <mergeCell ref="H20:H23"/>
    <mergeCell ref="I17:I18"/>
    <mergeCell ref="J17:J18"/>
    <mergeCell ref="K17:K18"/>
    <mergeCell ref="E15:L16"/>
    <mergeCell ref="L17:L18"/>
  </mergeCells>
  <printOptions horizontalCentered="1" verticalCentered="1"/>
  <pageMargins left="0.47244094488188981" right="0.47244094488188981" top="0.59055118110236227" bottom="0.70866141732283472" header="0.11811023622047245" footer="0.51181102362204722"/>
  <pageSetup paperSize="9" scale="64" fitToHeight="0" orientation="landscape" r:id="rId1"/>
  <headerFooter>
    <oddFooter>&amp;LACetO&amp;Ccontact@ac-and-o.com&amp;RMai 2021</oddFooter>
  </headerFooter>
  <rowBreaks count="1" manualBreakCount="1">
    <brk id="45" max="24" man="1"/>
  </rowBreaks>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7D23-B347-4761-845E-5A49F6AEB09C}">
  <sheetPr>
    <tabColor rgb="FFFF0000"/>
    <pageSetUpPr fitToPage="1"/>
  </sheetPr>
  <dimension ref="A1:AB97"/>
  <sheetViews>
    <sheetView showGridLines="0" zoomScale="70" zoomScaleNormal="70" workbookViewId="0">
      <selection activeCell="AH24" sqref="AH24"/>
    </sheetView>
  </sheetViews>
  <sheetFormatPr baseColWidth="10" defaultRowHeight="14.25" x14ac:dyDescent="0.45"/>
  <cols>
    <col min="1" max="1" width="2.59765625" style="174" customWidth="1"/>
    <col min="2" max="3" width="2.73046875" style="153" customWidth="1"/>
    <col min="4" max="4" width="26.73046875" style="153" customWidth="1"/>
    <col min="5" max="6" width="2.73046875" style="153" customWidth="1"/>
    <col min="7" max="10" width="2.73046875" customWidth="1"/>
    <col min="16" max="19" width="2.73046875" customWidth="1"/>
    <col min="25" max="28" width="2.73046875" customWidth="1"/>
    <col min="29" max="29" width="2.59765625" customWidth="1"/>
  </cols>
  <sheetData>
    <row r="1" spans="2:28" s="174" customFormat="1" x14ac:dyDescent="0.45"/>
    <row r="2" spans="2:28" s="174" customFormat="1" x14ac:dyDescent="0.45">
      <c r="B2" s="117"/>
      <c r="C2" s="117"/>
      <c r="D2" s="117"/>
      <c r="E2" s="117"/>
      <c r="F2" s="117"/>
      <c r="G2" s="118"/>
      <c r="H2" s="118"/>
      <c r="I2" s="118"/>
      <c r="J2" s="118"/>
      <c r="K2" s="118"/>
      <c r="L2" s="118"/>
      <c r="M2" s="118"/>
      <c r="N2" s="118"/>
      <c r="O2" s="118"/>
      <c r="P2" s="118"/>
      <c r="Q2" s="118"/>
      <c r="R2" s="118"/>
      <c r="S2" s="118"/>
      <c r="T2" s="118"/>
      <c r="U2" s="118"/>
      <c r="V2" s="118"/>
      <c r="W2" s="118"/>
      <c r="X2" s="118"/>
      <c r="Y2" s="118"/>
      <c r="Z2" s="118"/>
      <c r="AA2" s="118"/>
      <c r="AB2" s="118"/>
    </row>
    <row r="3" spans="2:28" s="24" customFormat="1" ht="12" customHeight="1" x14ac:dyDescent="0.45">
      <c r="B3" s="117"/>
      <c r="C3" s="117"/>
      <c r="D3" s="117"/>
      <c r="E3" s="117"/>
      <c r="F3" s="117"/>
      <c r="G3" s="118"/>
      <c r="H3" s="195" t="s">
        <v>1017</v>
      </c>
      <c r="I3" s="196"/>
      <c r="J3" s="196"/>
      <c r="K3" s="196"/>
      <c r="L3" s="196"/>
      <c r="M3" s="196"/>
      <c r="N3" s="196"/>
      <c r="O3" s="196"/>
      <c r="P3" s="196"/>
      <c r="Q3" s="196"/>
      <c r="R3" s="196"/>
      <c r="S3" s="196"/>
      <c r="T3" s="196"/>
      <c r="U3" s="196"/>
      <c r="V3" s="196"/>
      <c r="W3" s="196"/>
      <c r="X3" s="196"/>
      <c r="Y3" s="196"/>
      <c r="Z3" s="196"/>
      <c r="AA3" s="197"/>
      <c r="AB3" s="118"/>
    </row>
    <row r="4" spans="2:28" s="24" customFormat="1" ht="12" customHeight="1" x14ac:dyDescent="0.45">
      <c r="B4" s="117"/>
      <c r="C4" s="117"/>
      <c r="D4" s="117"/>
      <c r="E4" s="117"/>
      <c r="F4" s="117"/>
      <c r="G4" s="118"/>
      <c r="H4" s="198"/>
      <c r="I4" s="187"/>
      <c r="J4" s="187"/>
      <c r="K4" s="187"/>
      <c r="L4" s="187"/>
      <c r="M4" s="187"/>
      <c r="N4" s="187"/>
      <c r="O4" s="187"/>
      <c r="P4" s="187"/>
      <c r="Q4" s="187"/>
      <c r="R4" s="187"/>
      <c r="S4" s="187"/>
      <c r="T4" s="187"/>
      <c r="U4" s="187"/>
      <c r="V4" s="187"/>
      <c r="W4" s="187"/>
      <c r="X4" s="187"/>
      <c r="Y4" s="187"/>
      <c r="Z4" s="187"/>
      <c r="AA4" s="199"/>
      <c r="AB4" s="118"/>
    </row>
    <row r="5" spans="2:28" s="24" customFormat="1" ht="12" customHeight="1" x14ac:dyDescent="0.45">
      <c r="B5" s="117"/>
      <c r="C5" s="117"/>
      <c r="D5" s="117"/>
      <c r="E5" s="117"/>
      <c r="F5" s="117"/>
      <c r="G5" s="118"/>
      <c r="H5" s="198"/>
      <c r="I5" s="187"/>
      <c r="J5" s="187"/>
      <c r="K5" s="187"/>
      <c r="L5" s="187"/>
      <c r="M5" s="187"/>
      <c r="N5" s="187"/>
      <c r="O5" s="187"/>
      <c r="P5" s="187"/>
      <c r="Q5" s="187"/>
      <c r="R5" s="187"/>
      <c r="S5" s="187"/>
      <c r="T5" s="187"/>
      <c r="U5" s="187"/>
      <c r="V5" s="187"/>
      <c r="W5" s="187"/>
      <c r="X5" s="187"/>
      <c r="Y5" s="187"/>
      <c r="Z5" s="187"/>
      <c r="AA5" s="199"/>
      <c r="AB5" s="118"/>
    </row>
    <row r="6" spans="2:28" s="24" customFormat="1" ht="12" customHeight="1" x14ac:dyDescent="0.45">
      <c r="B6" s="117"/>
      <c r="C6" s="117"/>
      <c r="D6" s="117"/>
      <c r="E6" s="117"/>
      <c r="F6" s="117"/>
      <c r="G6" s="118"/>
      <c r="H6" s="117"/>
      <c r="I6" s="117"/>
      <c r="J6" s="117"/>
      <c r="K6" s="117"/>
      <c r="L6" s="117"/>
      <c r="M6" s="117"/>
      <c r="N6" s="117"/>
      <c r="O6" s="117"/>
      <c r="P6" s="117"/>
      <c r="Q6" s="117"/>
      <c r="R6" s="117"/>
      <c r="S6" s="117"/>
      <c r="T6" s="50"/>
      <c r="U6" s="50"/>
      <c r="V6" s="50"/>
      <c r="W6" s="50"/>
      <c r="X6" s="117"/>
      <c r="Y6" s="117"/>
      <c r="Z6" s="117"/>
      <c r="AA6" s="117"/>
      <c r="AB6" s="118"/>
    </row>
    <row r="7" spans="2:28" s="24" customFormat="1" ht="12" customHeight="1" x14ac:dyDescent="0.55000000000000004">
      <c r="B7" s="117"/>
      <c r="C7" s="117"/>
      <c r="D7" s="117"/>
      <c r="E7" s="117"/>
      <c r="F7" s="117"/>
      <c r="G7" s="118"/>
      <c r="H7" s="117"/>
      <c r="I7" s="117"/>
      <c r="J7" s="46"/>
      <c r="K7" s="147"/>
      <c r="L7" s="46"/>
      <c r="M7" s="46"/>
      <c r="N7" s="46"/>
      <c r="O7" s="148"/>
      <c r="Q7" s="117"/>
      <c r="R7" s="117"/>
      <c r="S7" s="46"/>
      <c r="T7" s="106"/>
      <c r="U7" s="46"/>
      <c r="V7" s="46"/>
      <c r="W7" s="46"/>
      <c r="X7" s="46"/>
      <c r="Y7" s="107"/>
      <c r="Z7" s="117"/>
      <c r="AA7" s="117"/>
      <c r="AB7" s="118"/>
    </row>
    <row r="8" spans="2:28" s="24" customFormat="1" ht="20.100000000000001" customHeight="1" x14ac:dyDescent="0.45">
      <c r="B8" s="117"/>
      <c r="C8" s="117"/>
      <c r="D8" s="117"/>
      <c r="E8" s="117"/>
      <c r="F8" s="117"/>
      <c r="G8" s="118"/>
      <c r="H8" s="117"/>
      <c r="I8" s="117"/>
      <c r="J8" s="46"/>
      <c r="K8" s="151" t="s">
        <v>1020</v>
      </c>
      <c r="L8" s="61"/>
      <c r="M8" s="61"/>
      <c r="N8" s="61"/>
      <c r="O8" s="61">
        <f>GETPIVOTDATA("Matricule",TCD!$CP$6)</f>
        <v>70</v>
      </c>
      <c r="Q8" s="117"/>
      <c r="R8" s="117"/>
      <c r="S8" s="46"/>
      <c r="T8" s="151" t="s">
        <v>1019</v>
      </c>
      <c r="U8" s="61"/>
      <c r="V8" s="61"/>
      <c r="W8" s="61"/>
      <c r="X8" s="61">
        <f>GETPIVOTDATA("Matricule",TCD!$CT$6)</f>
        <v>16</v>
      </c>
      <c r="Z8" s="117"/>
      <c r="AA8" s="117"/>
      <c r="AB8" s="118"/>
    </row>
    <row r="9" spans="2:28" s="24" customFormat="1" ht="12" hidden="1" customHeight="1" x14ac:dyDescent="0.45">
      <c r="B9" s="117"/>
      <c r="C9" s="117"/>
      <c r="D9" s="117"/>
      <c r="E9" s="117"/>
      <c r="F9" s="117"/>
      <c r="G9" s="118"/>
      <c r="H9" s="117"/>
      <c r="I9" s="117"/>
      <c r="J9" s="46"/>
      <c r="K9" s="46"/>
      <c r="L9" s="46"/>
      <c r="M9" s="46"/>
      <c r="N9" s="46"/>
      <c r="O9" s="46"/>
      <c r="P9" s="46"/>
      <c r="Q9" s="117"/>
      <c r="R9" s="117"/>
      <c r="S9" s="46"/>
      <c r="T9" s="46"/>
      <c r="U9" s="46"/>
      <c r="V9" s="46"/>
      <c r="W9" s="46"/>
      <c r="X9" s="46"/>
      <c r="Y9" s="46"/>
      <c r="Z9" s="117"/>
      <c r="AA9" s="117"/>
      <c r="AB9" s="118"/>
    </row>
    <row r="10" spans="2:28" s="24" customFormat="1" ht="12" hidden="1" customHeight="1" x14ac:dyDescent="0.45">
      <c r="B10" s="117"/>
      <c r="C10" s="117"/>
      <c r="D10" s="117"/>
      <c r="E10" s="117"/>
      <c r="F10" s="117"/>
      <c r="G10" s="118"/>
      <c r="H10" s="117"/>
      <c r="I10" s="117"/>
      <c r="J10" s="46"/>
      <c r="K10" s="10" t="s">
        <v>995</v>
      </c>
      <c r="L10" s="10" t="s">
        <v>1009</v>
      </c>
      <c r="M10" s="46"/>
      <c r="N10" s="46"/>
      <c r="O10" s="46"/>
      <c r="P10" s="46"/>
      <c r="Q10" s="117"/>
      <c r="R10" s="117"/>
      <c r="S10" s="46"/>
      <c r="T10" s="10" t="s">
        <v>997</v>
      </c>
      <c r="U10" s="10" t="s">
        <v>1009</v>
      </c>
      <c r="V10" s="46"/>
      <c r="W10" s="46"/>
      <c r="X10" s="46"/>
      <c r="Y10" s="46"/>
      <c r="Z10" s="117"/>
      <c r="AA10" s="117"/>
      <c r="AB10" s="118"/>
    </row>
    <row r="11" spans="2:28" s="24" customFormat="1" ht="12" customHeight="1" x14ac:dyDescent="0.45">
      <c r="B11" s="117"/>
      <c r="C11" s="117"/>
      <c r="D11" s="117"/>
      <c r="E11" s="117"/>
      <c r="F11" s="117"/>
      <c r="G11" s="118"/>
      <c r="H11" s="117"/>
      <c r="I11" s="117"/>
      <c r="J11" s="46"/>
      <c r="K11" s="46"/>
      <c r="L11" s="46"/>
      <c r="M11" s="46"/>
      <c r="N11" s="46"/>
      <c r="O11" s="46"/>
      <c r="P11" s="46"/>
      <c r="Q11" s="117"/>
      <c r="R11" s="117"/>
      <c r="S11" s="46"/>
      <c r="T11" s="46"/>
      <c r="U11" s="46"/>
      <c r="V11" s="46"/>
      <c r="W11" s="46"/>
      <c r="X11" s="46"/>
      <c r="Y11" s="46"/>
      <c r="Z11" s="117"/>
      <c r="AA11" s="117"/>
      <c r="AB11" s="118"/>
    </row>
    <row r="12" spans="2:28" s="121" customFormat="1" ht="39.4" x14ac:dyDescent="0.45">
      <c r="B12" s="120"/>
      <c r="C12" s="167"/>
      <c r="D12" s="166" t="s">
        <v>1022</v>
      </c>
      <c r="E12" s="168"/>
      <c r="F12" s="120"/>
      <c r="G12" s="119"/>
      <c r="H12" s="120"/>
      <c r="I12" s="120"/>
      <c r="J12" s="122"/>
      <c r="K12" s="152" t="s">
        <v>0</v>
      </c>
      <c r="L12" s="152" t="s">
        <v>1</v>
      </c>
      <c r="M12" s="152" t="s">
        <v>2</v>
      </c>
      <c r="N12" s="152" t="s">
        <v>933</v>
      </c>
      <c r="O12" s="152" t="s">
        <v>945</v>
      </c>
      <c r="P12" s="150"/>
      <c r="Q12" s="120"/>
      <c r="R12" s="120"/>
      <c r="S12" s="122"/>
      <c r="T12" s="152" t="s">
        <v>0</v>
      </c>
      <c r="U12" s="152" t="s">
        <v>1</v>
      </c>
      <c r="V12" s="152" t="s">
        <v>2</v>
      </c>
      <c r="W12" s="152" t="s">
        <v>933</v>
      </c>
      <c r="X12" s="152" t="s">
        <v>945</v>
      </c>
      <c r="Y12" s="150"/>
      <c r="Z12" s="120"/>
      <c r="AA12" s="120"/>
      <c r="AB12" s="119"/>
    </row>
    <row r="13" spans="2:28" s="24" customFormat="1" ht="12" customHeight="1" x14ac:dyDescent="0.45">
      <c r="B13" s="117"/>
      <c r="C13" s="161"/>
      <c r="D13" s="47"/>
      <c r="E13" s="162"/>
      <c r="F13" s="117"/>
      <c r="G13" s="118"/>
      <c r="H13" s="117"/>
      <c r="I13" s="117"/>
      <c r="J13" s="46"/>
      <c r="K13" s="10">
        <v>1316</v>
      </c>
      <c r="L13" s="10" t="s">
        <v>484</v>
      </c>
      <c r="M13" s="10" t="s">
        <v>700</v>
      </c>
      <c r="N13" s="10" t="s">
        <v>931</v>
      </c>
      <c r="O13" s="123">
        <v>44200</v>
      </c>
      <c r="P13"/>
      <c r="Q13" s="117"/>
      <c r="R13" s="117"/>
      <c r="S13" s="46"/>
      <c r="T13" s="10">
        <v>1313</v>
      </c>
      <c r="U13" s="10" t="s">
        <v>81</v>
      </c>
      <c r="V13" s="10" t="s">
        <v>547</v>
      </c>
      <c r="W13" s="10" t="s">
        <v>931</v>
      </c>
      <c r="X13" s="123">
        <v>44341</v>
      </c>
      <c r="Y13"/>
      <c r="Z13" s="117"/>
      <c r="AA13" s="117"/>
      <c r="AB13" s="118"/>
    </row>
    <row r="14" spans="2:28" s="24" customFormat="1" ht="12" customHeight="1" x14ac:dyDescent="0.45">
      <c r="B14" s="117"/>
      <c r="C14" s="161"/>
      <c r="D14" s="47"/>
      <c r="E14" s="162"/>
      <c r="F14" s="117"/>
      <c r="G14" s="118"/>
      <c r="H14" s="117"/>
      <c r="I14" s="117"/>
      <c r="J14" s="46"/>
      <c r="K14" s="10">
        <v>1318</v>
      </c>
      <c r="L14" s="10" t="s">
        <v>311</v>
      </c>
      <c r="M14" s="10" t="s">
        <v>10</v>
      </c>
      <c r="N14" s="10" t="s">
        <v>931</v>
      </c>
      <c r="O14" s="123">
        <v>44336</v>
      </c>
      <c r="P14"/>
      <c r="Q14" s="117"/>
      <c r="R14" s="117"/>
      <c r="S14" s="46"/>
      <c r="T14" s="10">
        <v>1320</v>
      </c>
      <c r="U14" s="10" t="s">
        <v>521</v>
      </c>
      <c r="V14" s="10" t="s">
        <v>7</v>
      </c>
      <c r="W14" s="10" t="s">
        <v>931</v>
      </c>
      <c r="X14" s="123">
        <v>44341</v>
      </c>
      <c r="Y14"/>
      <c r="Z14" s="117"/>
      <c r="AA14" s="117"/>
      <c r="AB14" s="118"/>
    </row>
    <row r="15" spans="2:28" s="24" customFormat="1" ht="12" customHeight="1" x14ac:dyDescent="0.45">
      <c r="B15" s="117"/>
      <c r="C15" s="161"/>
      <c r="D15" s="47"/>
      <c r="E15" s="162"/>
      <c r="F15" s="117"/>
      <c r="G15" s="118"/>
      <c r="H15" s="117"/>
      <c r="I15" s="117"/>
      <c r="J15" s="46"/>
      <c r="K15" s="10">
        <v>1330</v>
      </c>
      <c r="L15" s="10" t="s">
        <v>513</v>
      </c>
      <c r="M15" s="10" t="s">
        <v>622</v>
      </c>
      <c r="N15" s="10" t="s">
        <v>931</v>
      </c>
      <c r="O15" s="123">
        <v>44334</v>
      </c>
      <c r="P15"/>
      <c r="Q15" s="117"/>
      <c r="R15" s="117"/>
      <c r="S15" s="46"/>
      <c r="T15" s="10">
        <v>1325</v>
      </c>
      <c r="U15" s="10" t="s">
        <v>262</v>
      </c>
      <c r="V15" s="10" t="s">
        <v>726</v>
      </c>
      <c r="W15" s="10" t="s">
        <v>931</v>
      </c>
      <c r="X15" s="123">
        <v>44341</v>
      </c>
      <c r="Y15"/>
      <c r="Z15" s="117"/>
      <c r="AA15" s="117"/>
      <c r="AB15" s="118"/>
    </row>
    <row r="16" spans="2:28" s="24" customFormat="1" ht="12" customHeight="1" x14ac:dyDescent="0.45">
      <c r="B16" s="117"/>
      <c r="C16" s="161"/>
      <c r="D16" s="47"/>
      <c r="E16" s="162"/>
      <c r="F16" s="117"/>
      <c r="G16" s="118"/>
      <c r="H16" s="117"/>
      <c r="I16" s="117"/>
      <c r="J16" s="46"/>
      <c r="K16" s="10">
        <v>1331</v>
      </c>
      <c r="L16" s="10" t="s">
        <v>245</v>
      </c>
      <c r="M16" s="10" t="s">
        <v>709</v>
      </c>
      <c r="N16" s="10" t="s">
        <v>929</v>
      </c>
      <c r="O16" s="123">
        <v>44211</v>
      </c>
      <c r="P16"/>
      <c r="Q16" s="117"/>
      <c r="R16" s="117"/>
      <c r="S16" s="46"/>
      <c r="T16" s="10">
        <v>1350</v>
      </c>
      <c r="U16" s="10" t="s">
        <v>54</v>
      </c>
      <c r="V16" s="10" t="s">
        <v>30</v>
      </c>
      <c r="W16" s="10" t="s">
        <v>931</v>
      </c>
      <c r="X16" s="123">
        <v>44341</v>
      </c>
      <c r="Y16"/>
      <c r="Z16" s="117"/>
      <c r="AA16" s="117"/>
      <c r="AB16" s="118"/>
    </row>
    <row r="17" spans="2:28" s="24" customFormat="1" ht="12" customHeight="1" x14ac:dyDescent="0.45">
      <c r="B17" s="117"/>
      <c r="C17" s="161"/>
      <c r="D17" s="47"/>
      <c r="E17" s="162"/>
      <c r="F17" s="117"/>
      <c r="G17" s="118"/>
      <c r="H17" s="117"/>
      <c r="I17" s="117"/>
      <c r="J17" s="46"/>
      <c r="K17" s="10">
        <v>1332</v>
      </c>
      <c r="L17" s="10" t="s">
        <v>164</v>
      </c>
      <c r="M17" s="10" t="s">
        <v>631</v>
      </c>
      <c r="N17" s="10" t="s">
        <v>931</v>
      </c>
      <c r="O17" s="123">
        <v>44335</v>
      </c>
      <c r="P17"/>
      <c r="Q17" s="117"/>
      <c r="R17" s="117"/>
      <c r="S17" s="46"/>
      <c r="T17" s="10">
        <v>1363</v>
      </c>
      <c r="U17" s="10" t="s">
        <v>271</v>
      </c>
      <c r="V17" s="10" t="s">
        <v>734</v>
      </c>
      <c r="W17" s="10" t="s">
        <v>931</v>
      </c>
      <c r="X17" s="123">
        <v>44341</v>
      </c>
      <c r="Y17"/>
      <c r="Z17" s="117"/>
      <c r="AA17" s="117"/>
      <c r="AB17" s="118"/>
    </row>
    <row r="18" spans="2:28" s="24" customFormat="1" ht="12" customHeight="1" x14ac:dyDescent="0.45">
      <c r="B18" s="117"/>
      <c r="C18" s="161"/>
      <c r="D18" s="47"/>
      <c r="E18" s="162"/>
      <c r="F18" s="117"/>
      <c r="G18" s="118"/>
      <c r="H18" s="117"/>
      <c r="I18" s="117"/>
      <c r="J18" s="46"/>
      <c r="K18" s="10">
        <v>1333</v>
      </c>
      <c r="L18" s="10" t="s">
        <v>248</v>
      </c>
      <c r="M18" s="10" t="s">
        <v>712</v>
      </c>
      <c r="N18" s="10" t="s">
        <v>929</v>
      </c>
      <c r="O18" s="123">
        <v>44211</v>
      </c>
      <c r="P18"/>
      <c r="Q18" s="117"/>
      <c r="R18" s="117"/>
      <c r="S18" s="46"/>
      <c r="T18" s="10">
        <v>1366</v>
      </c>
      <c r="U18" s="10" t="s">
        <v>182</v>
      </c>
      <c r="V18" s="10" t="s">
        <v>648</v>
      </c>
      <c r="W18" s="10" t="s">
        <v>931</v>
      </c>
      <c r="X18" s="123">
        <v>44348</v>
      </c>
      <c r="Y18"/>
      <c r="Z18" s="117"/>
      <c r="AA18" s="117"/>
      <c r="AB18" s="118"/>
    </row>
    <row r="19" spans="2:28" s="24" customFormat="1" ht="12" customHeight="1" x14ac:dyDescent="0.45">
      <c r="B19" s="117"/>
      <c r="C19" s="161"/>
      <c r="D19" s="47"/>
      <c r="E19" s="162"/>
      <c r="F19" s="117"/>
      <c r="G19" s="118"/>
      <c r="H19" s="117"/>
      <c r="I19" s="117"/>
      <c r="J19" s="46"/>
      <c r="K19" s="10">
        <v>1335</v>
      </c>
      <c r="L19" s="10" t="s">
        <v>154</v>
      </c>
      <c r="M19" s="10" t="s">
        <v>621</v>
      </c>
      <c r="N19" s="10" t="s">
        <v>929</v>
      </c>
      <c r="O19" s="123">
        <v>44327</v>
      </c>
      <c r="P19"/>
      <c r="Q19" s="117"/>
      <c r="R19" s="117"/>
      <c r="S19" s="46"/>
      <c r="T19" s="10">
        <v>1386</v>
      </c>
      <c r="U19" s="10" t="s">
        <v>86</v>
      </c>
      <c r="V19" s="10" t="s">
        <v>552</v>
      </c>
      <c r="W19" s="10" t="s">
        <v>931</v>
      </c>
      <c r="X19" s="123">
        <v>44342</v>
      </c>
      <c r="Y19"/>
      <c r="Z19" s="117"/>
      <c r="AA19" s="117"/>
      <c r="AB19" s="118"/>
    </row>
    <row r="20" spans="2:28" s="24" customFormat="1" ht="12" customHeight="1" x14ac:dyDescent="0.45">
      <c r="B20" s="117"/>
      <c r="C20" s="161"/>
      <c r="D20" s="47"/>
      <c r="E20" s="162"/>
      <c r="F20" s="117"/>
      <c r="G20" s="118"/>
      <c r="H20" s="117"/>
      <c r="I20" s="117"/>
      <c r="J20" s="46"/>
      <c r="K20" s="10">
        <v>1339</v>
      </c>
      <c r="L20" s="10" t="s">
        <v>101</v>
      </c>
      <c r="M20" s="10" t="s">
        <v>567</v>
      </c>
      <c r="N20" s="10" t="s">
        <v>931</v>
      </c>
      <c r="O20" s="123">
        <v>44327</v>
      </c>
      <c r="P20"/>
      <c r="Q20" s="117"/>
      <c r="R20" s="117"/>
      <c r="S20" s="46"/>
      <c r="T20" s="10">
        <v>1473</v>
      </c>
      <c r="U20" s="10" t="s">
        <v>320</v>
      </c>
      <c r="V20" s="10" t="s">
        <v>776</v>
      </c>
      <c r="W20" s="10" t="s">
        <v>929</v>
      </c>
      <c r="X20" s="123">
        <v>44355</v>
      </c>
      <c r="Y20"/>
      <c r="Z20" s="117"/>
      <c r="AA20" s="117"/>
      <c r="AB20" s="118"/>
    </row>
    <row r="21" spans="2:28" s="24" customFormat="1" ht="12" customHeight="1" x14ac:dyDescent="0.45">
      <c r="B21" s="117"/>
      <c r="C21" s="161"/>
      <c r="D21" s="47"/>
      <c r="E21" s="162"/>
      <c r="F21" s="117"/>
      <c r="G21" s="118"/>
      <c r="H21" s="117"/>
      <c r="I21" s="117"/>
      <c r="J21" s="46"/>
      <c r="K21" s="10">
        <v>1344</v>
      </c>
      <c r="L21" s="10" t="s">
        <v>78</v>
      </c>
      <c r="M21" s="10" t="s">
        <v>544</v>
      </c>
      <c r="N21" s="10" t="s">
        <v>928</v>
      </c>
      <c r="O21" s="123">
        <v>43600</v>
      </c>
      <c r="P21"/>
      <c r="Q21" s="117"/>
      <c r="R21" s="117"/>
      <c r="S21" s="46"/>
      <c r="T21" s="10">
        <v>1529</v>
      </c>
      <c r="U21" s="10" t="s">
        <v>229</v>
      </c>
      <c r="V21" s="10" t="s">
        <v>694</v>
      </c>
      <c r="W21" s="10" t="s">
        <v>931</v>
      </c>
      <c r="X21" s="123">
        <v>44353</v>
      </c>
      <c r="Y21"/>
      <c r="Z21" s="117"/>
      <c r="AA21" s="117"/>
      <c r="AB21" s="118"/>
    </row>
    <row r="22" spans="2:28" s="24" customFormat="1" ht="12" customHeight="1" x14ac:dyDescent="0.45">
      <c r="B22" s="117"/>
      <c r="C22" s="161"/>
      <c r="D22" s="47"/>
      <c r="E22" s="162"/>
      <c r="F22" s="117"/>
      <c r="G22" s="118"/>
      <c r="H22" s="117"/>
      <c r="I22" s="117"/>
      <c r="J22" s="46"/>
      <c r="K22" s="10">
        <v>1365</v>
      </c>
      <c r="L22" s="10" t="s">
        <v>265</v>
      </c>
      <c r="M22" s="10" t="s">
        <v>729</v>
      </c>
      <c r="N22" s="10" t="s">
        <v>931</v>
      </c>
      <c r="O22" s="123">
        <v>44264</v>
      </c>
      <c r="P22"/>
      <c r="Q22" s="117"/>
      <c r="R22" s="117"/>
      <c r="S22" s="46"/>
      <c r="T22" s="10">
        <v>1552</v>
      </c>
      <c r="U22" s="10" t="s">
        <v>186</v>
      </c>
      <c r="V22" s="10" t="s">
        <v>38</v>
      </c>
      <c r="W22" s="10" t="s">
        <v>931</v>
      </c>
      <c r="X22" s="123">
        <v>44354</v>
      </c>
      <c r="Y22"/>
      <c r="Z22" s="117"/>
      <c r="AA22" s="117"/>
      <c r="AB22" s="118"/>
    </row>
    <row r="23" spans="2:28" s="24" customFormat="1" ht="12" customHeight="1" x14ac:dyDescent="0.45">
      <c r="B23" s="117"/>
      <c r="C23" s="161"/>
      <c r="D23" s="47"/>
      <c r="E23" s="162"/>
      <c r="F23" s="117"/>
      <c r="G23" s="118"/>
      <c r="H23" s="117"/>
      <c r="I23" s="117"/>
      <c r="J23" s="46"/>
      <c r="K23" s="10">
        <v>1380</v>
      </c>
      <c r="L23" s="10" t="s">
        <v>60</v>
      </c>
      <c r="M23" s="10" t="s">
        <v>37</v>
      </c>
      <c r="N23" s="10" t="s">
        <v>929</v>
      </c>
      <c r="O23" s="123">
        <v>44327</v>
      </c>
      <c r="P23"/>
      <c r="Q23" s="117"/>
      <c r="R23" s="117"/>
      <c r="S23" s="46"/>
      <c r="T23" s="10">
        <v>1614</v>
      </c>
      <c r="U23" s="10" t="s">
        <v>187</v>
      </c>
      <c r="V23" s="10" t="s">
        <v>652</v>
      </c>
      <c r="W23" s="10" t="s">
        <v>931</v>
      </c>
      <c r="X23" s="123">
        <v>44348</v>
      </c>
      <c r="Y23"/>
      <c r="Z23" s="117"/>
      <c r="AA23" s="117"/>
      <c r="AB23" s="118"/>
    </row>
    <row r="24" spans="2:28" s="24" customFormat="1" ht="12" customHeight="1" x14ac:dyDescent="0.45">
      <c r="B24" s="117"/>
      <c r="C24" s="161"/>
      <c r="D24" s="47"/>
      <c r="E24" s="162"/>
      <c r="F24" s="117"/>
      <c r="G24" s="118"/>
      <c r="H24" s="117"/>
      <c r="I24" s="117"/>
      <c r="J24" s="46"/>
      <c r="K24" s="10">
        <v>1381</v>
      </c>
      <c r="L24" s="10" t="s">
        <v>69</v>
      </c>
      <c r="M24" s="10" t="s">
        <v>537</v>
      </c>
      <c r="N24" s="10" t="s">
        <v>931</v>
      </c>
      <c r="O24" s="123">
        <v>44329</v>
      </c>
      <c r="P24"/>
      <c r="Q24" s="117"/>
      <c r="R24" s="117"/>
      <c r="S24" s="46"/>
      <c r="T24" s="10">
        <v>1610</v>
      </c>
      <c r="U24" s="10" t="s">
        <v>263</v>
      </c>
      <c r="V24" s="10" t="s">
        <v>727</v>
      </c>
      <c r="W24" s="10" t="s">
        <v>929</v>
      </c>
      <c r="X24" s="123">
        <v>44344</v>
      </c>
      <c r="Y24"/>
      <c r="Z24" s="117"/>
      <c r="AA24" s="117"/>
      <c r="AB24" s="118"/>
    </row>
    <row r="25" spans="2:28" s="24" customFormat="1" ht="12" customHeight="1" x14ac:dyDescent="0.45">
      <c r="B25" s="117"/>
      <c r="C25" s="161"/>
      <c r="D25" s="47"/>
      <c r="E25" s="162"/>
      <c r="F25" s="117"/>
      <c r="G25" s="118"/>
      <c r="H25" s="117"/>
      <c r="I25" s="117"/>
      <c r="J25" s="46"/>
      <c r="K25" s="10">
        <v>1382</v>
      </c>
      <c r="L25" s="10" t="s">
        <v>72</v>
      </c>
      <c r="M25" s="10" t="s">
        <v>538</v>
      </c>
      <c r="N25" s="10" t="s">
        <v>931</v>
      </c>
      <c r="O25" s="123">
        <v>44293</v>
      </c>
      <c r="P25"/>
      <c r="Q25" s="117"/>
      <c r="R25" s="117"/>
      <c r="S25" s="46"/>
      <c r="T25" s="10">
        <v>1725</v>
      </c>
      <c r="U25" s="10" t="s">
        <v>418</v>
      </c>
      <c r="V25" s="10" t="s">
        <v>798</v>
      </c>
      <c r="W25" s="10" t="s">
        <v>931</v>
      </c>
      <c r="X25" s="123">
        <v>44344</v>
      </c>
      <c r="Y25"/>
      <c r="Z25" s="117"/>
      <c r="AA25" s="117"/>
      <c r="AB25" s="118"/>
    </row>
    <row r="26" spans="2:28" s="24" customFormat="1" ht="12" customHeight="1" x14ac:dyDescent="0.45">
      <c r="B26" s="117"/>
      <c r="C26" s="161"/>
      <c r="D26" s="47"/>
      <c r="E26" s="162"/>
      <c r="F26" s="117"/>
      <c r="G26" s="118"/>
      <c r="H26" s="117"/>
      <c r="I26" s="117"/>
      <c r="J26" s="46"/>
      <c r="K26" s="10">
        <v>1388</v>
      </c>
      <c r="L26" s="10" t="s">
        <v>100</v>
      </c>
      <c r="M26" s="10" t="s">
        <v>566</v>
      </c>
      <c r="N26" s="10" t="s">
        <v>928</v>
      </c>
      <c r="O26" s="123">
        <v>43607</v>
      </c>
      <c r="P26"/>
      <c r="Q26" s="117"/>
      <c r="R26" s="117"/>
      <c r="S26" s="46"/>
      <c r="T26" s="10">
        <v>1531</v>
      </c>
      <c r="U26" s="10" t="s">
        <v>56</v>
      </c>
      <c r="V26" s="10" t="s">
        <v>31</v>
      </c>
      <c r="W26" s="10" t="s">
        <v>931</v>
      </c>
      <c r="X26" s="123">
        <v>44353</v>
      </c>
      <c r="Y26"/>
      <c r="Z26" s="117"/>
      <c r="AA26" s="117"/>
      <c r="AB26" s="118"/>
    </row>
    <row r="27" spans="2:28" s="24" customFormat="1" ht="12" customHeight="1" x14ac:dyDescent="0.45">
      <c r="B27" s="117"/>
      <c r="C27" s="161"/>
      <c r="D27" s="47"/>
      <c r="E27" s="162"/>
      <c r="F27" s="117"/>
      <c r="G27" s="118"/>
      <c r="H27" s="117"/>
      <c r="I27" s="117"/>
      <c r="J27" s="46"/>
      <c r="K27" s="10">
        <v>1392</v>
      </c>
      <c r="L27" s="10" t="s">
        <v>174</v>
      </c>
      <c r="M27" s="10" t="s">
        <v>641</v>
      </c>
      <c r="N27" s="10" t="s">
        <v>931</v>
      </c>
      <c r="O27" s="123">
        <v>44327</v>
      </c>
      <c r="P27"/>
      <c r="Q27" s="117"/>
      <c r="R27" s="117"/>
      <c r="S27" s="46"/>
      <c r="T27" s="10">
        <v>1682</v>
      </c>
      <c r="U27" s="10" t="s">
        <v>520</v>
      </c>
      <c r="V27" s="10" t="s">
        <v>6</v>
      </c>
      <c r="W27" s="10" t="s">
        <v>931</v>
      </c>
      <c r="X27" s="123">
        <v>44343</v>
      </c>
      <c r="Y27"/>
      <c r="Z27" s="117"/>
      <c r="AA27" s="117"/>
      <c r="AB27" s="118"/>
    </row>
    <row r="28" spans="2:28" s="24" customFormat="1" ht="12" customHeight="1" x14ac:dyDescent="0.45">
      <c r="B28" s="117"/>
      <c r="C28" s="161"/>
      <c r="D28" s="47"/>
      <c r="E28" s="162"/>
      <c r="F28" s="117"/>
      <c r="G28" s="118"/>
      <c r="H28" s="117"/>
      <c r="I28" s="117"/>
      <c r="J28" s="46"/>
      <c r="K28" s="10">
        <v>1402</v>
      </c>
      <c r="L28" s="10" t="s">
        <v>181</v>
      </c>
      <c r="M28" s="10" t="s">
        <v>647</v>
      </c>
      <c r="N28" s="10" t="s">
        <v>931</v>
      </c>
      <c r="O28" s="123">
        <v>44327</v>
      </c>
      <c r="P28"/>
      <c r="Q28" s="117"/>
      <c r="R28" s="117"/>
      <c r="S28" s="46"/>
      <c r="T28" s="10">
        <v>1535</v>
      </c>
      <c r="U28" s="10" t="s">
        <v>167</v>
      </c>
      <c r="V28" s="10" t="s">
        <v>634</v>
      </c>
      <c r="W28" s="10" t="s">
        <v>931</v>
      </c>
      <c r="X28" s="123">
        <v>44341</v>
      </c>
      <c r="Y28"/>
      <c r="Z28" s="117"/>
      <c r="AA28" s="117"/>
      <c r="AB28" s="118"/>
    </row>
    <row r="29" spans="2:28" s="24" customFormat="1" ht="12" customHeight="1" x14ac:dyDescent="0.45">
      <c r="B29" s="117"/>
      <c r="C29" s="161"/>
      <c r="D29" s="47"/>
      <c r="E29" s="162"/>
      <c r="F29" s="117"/>
      <c r="G29" s="118"/>
      <c r="H29" s="117"/>
      <c r="I29" s="117"/>
      <c r="J29" s="46"/>
      <c r="K29" s="10">
        <v>1418</v>
      </c>
      <c r="L29" s="10" t="s">
        <v>374</v>
      </c>
      <c r="M29" s="10" t="s">
        <v>819</v>
      </c>
      <c r="N29" s="10" t="s">
        <v>931</v>
      </c>
      <c r="O29" s="123">
        <v>44336</v>
      </c>
      <c r="P29"/>
      <c r="Q29" s="117"/>
      <c r="R29" s="117"/>
      <c r="S29" s="46"/>
      <c r="T29"/>
      <c r="U29"/>
      <c r="V29"/>
      <c r="W29"/>
      <c r="X29"/>
      <c r="Y29"/>
      <c r="Z29" s="117"/>
      <c r="AA29" s="117"/>
      <c r="AB29" s="118"/>
    </row>
    <row r="30" spans="2:28" s="24" customFormat="1" ht="12" customHeight="1" x14ac:dyDescent="0.45">
      <c r="B30" s="117"/>
      <c r="C30" s="161"/>
      <c r="D30" s="47"/>
      <c r="E30" s="162"/>
      <c r="F30" s="117"/>
      <c r="G30" s="118"/>
      <c r="H30" s="117"/>
      <c r="I30" s="117"/>
      <c r="J30" s="46"/>
      <c r="K30" s="10">
        <v>1419</v>
      </c>
      <c r="L30" s="10" t="s">
        <v>423</v>
      </c>
      <c r="M30" s="10" t="s">
        <v>42</v>
      </c>
      <c r="N30" s="10" t="s">
        <v>928</v>
      </c>
      <c r="O30" s="123">
        <v>44228</v>
      </c>
      <c r="P30"/>
      <c r="Q30" s="117"/>
      <c r="R30" s="117"/>
      <c r="S30" s="46"/>
      <c r="T30"/>
      <c r="U30"/>
      <c r="V30"/>
      <c r="W30"/>
      <c r="X30"/>
      <c r="Y30"/>
      <c r="Z30" s="117"/>
      <c r="AA30" s="117"/>
      <c r="AB30" s="118"/>
    </row>
    <row r="31" spans="2:28" s="24" customFormat="1" ht="12" customHeight="1" x14ac:dyDescent="0.45">
      <c r="B31" s="117"/>
      <c r="C31" s="161"/>
      <c r="D31" s="47"/>
      <c r="E31" s="162"/>
      <c r="F31" s="117"/>
      <c r="G31" s="118"/>
      <c r="H31" s="117"/>
      <c r="I31" s="117"/>
      <c r="J31" s="46"/>
      <c r="K31" s="10">
        <v>1420</v>
      </c>
      <c r="L31" s="10" t="s">
        <v>270</v>
      </c>
      <c r="M31" s="10" t="s">
        <v>733</v>
      </c>
      <c r="N31" s="10" t="s">
        <v>931</v>
      </c>
      <c r="O31" s="123">
        <v>44306</v>
      </c>
      <c r="P31"/>
      <c r="Q31" s="117"/>
      <c r="R31" s="117"/>
      <c r="S31" s="46"/>
      <c r="T31"/>
      <c r="U31"/>
      <c r="V31"/>
      <c r="W31"/>
      <c r="X31"/>
      <c r="Y31"/>
      <c r="Z31" s="117"/>
      <c r="AA31" s="117"/>
      <c r="AB31" s="118"/>
    </row>
    <row r="32" spans="2:28" s="24" customFormat="1" ht="12" customHeight="1" x14ac:dyDescent="0.45">
      <c r="B32" s="117"/>
      <c r="C32" s="161"/>
      <c r="D32" s="47"/>
      <c r="E32" s="162"/>
      <c r="F32" s="117"/>
      <c r="G32" s="118"/>
      <c r="H32" s="117"/>
      <c r="I32" s="117"/>
      <c r="J32" s="46"/>
      <c r="K32" s="10">
        <v>1428</v>
      </c>
      <c r="L32" s="10" t="s">
        <v>335</v>
      </c>
      <c r="M32" s="10" t="s">
        <v>789</v>
      </c>
      <c r="N32" s="10" t="s">
        <v>931</v>
      </c>
      <c r="O32" s="123">
        <v>44297</v>
      </c>
      <c r="P32"/>
      <c r="Q32" s="117"/>
      <c r="R32" s="117"/>
      <c r="S32" s="46"/>
      <c r="T32"/>
      <c r="U32"/>
      <c r="V32"/>
      <c r="W32"/>
      <c r="X32"/>
      <c r="Y32"/>
      <c r="Z32" s="117"/>
      <c r="AA32" s="117"/>
      <c r="AB32" s="118"/>
    </row>
    <row r="33" spans="2:28" s="24" customFormat="1" ht="12" customHeight="1" x14ac:dyDescent="0.45">
      <c r="B33" s="117"/>
      <c r="C33" s="161"/>
      <c r="D33" s="47"/>
      <c r="E33" s="162"/>
      <c r="F33" s="117"/>
      <c r="G33" s="118"/>
      <c r="H33" s="117"/>
      <c r="I33" s="117"/>
      <c r="J33" s="46"/>
      <c r="K33" s="10">
        <v>1432</v>
      </c>
      <c r="L33" s="10" t="s">
        <v>339</v>
      </c>
      <c r="M33" s="10" t="s">
        <v>792</v>
      </c>
      <c r="N33" s="10" t="s">
        <v>931</v>
      </c>
      <c r="O33" s="123">
        <v>44334</v>
      </c>
      <c r="P33"/>
      <c r="Q33" s="117"/>
      <c r="R33" s="117"/>
      <c r="S33" s="46"/>
      <c r="T33"/>
      <c r="U33"/>
      <c r="V33"/>
      <c r="W33"/>
      <c r="X33"/>
      <c r="Y33"/>
      <c r="Z33" s="117"/>
      <c r="AA33" s="117"/>
      <c r="AB33" s="118"/>
    </row>
    <row r="34" spans="2:28" s="24" customFormat="1" ht="12" customHeight="1" x14ac:dyDescent="0.45">
      <c r="B34" s="117"/>
      <c r="C34" s="161"/>
      <c r="D34" s="47"/>
      <c r="E34" s="162"/>
      <c r="F34" s="117"/>
      <c r="G34" s="118"/>
      <c r="H34" s="117"/>
      <c r="I34" s="117"/>
      <c r="J34" s="46"/>
      <c r="K34" s="10">
        <v>1438</v>
      </c>
      <c r="L34" s="10" t="s">
        <v>168</v>
      </c>
      <c r="M34" s="10" t="s">
        <v>635</v>
      </c>
      <c r="N34" s="10" t="s">
        <v>931</v>
      </c>
      <c r="O34" s="123">
        <v>44327</v>
      </c>
      <c r="P34"/>
      <c r="Q34" s="117"/>
      <c r="R34" s="117"/>
      <c r="S34" s="46"/>
      <c r="T34"/>
      <c r="U34"/>
      <c r="V34"/>
      <c r="W34"/>
      <c r="X34"/>
      <c r="Y34" s="46"/>
      <c r="Z34" s="117"/>
      <c r="AA34" s="117"/>
      <c r="AB34" s="118"/>
    </row>
    <row r="35" spans="2:28" s="24" customFormat="1" ht="12" customHeight="1" x14ac:dyDescent="0.45">
      <c r="B35" s="117"/>
      <c r="C35" s="161"/>
      <c r="D35" s="47"/>
      <c r="E35" s="162"/>
      <c r="F35" s="117"/>
      <c r="G35" s="118"/>
      <c r="H35" s="117"/>
      <c r="I35" s="117"/>
      <c r="J35" s="46"/>
      <c r="K35" s="10">
        <v>1451</v>
      </c>
      <c r="L35" s="10" t="s">
        <v>273</v>
      </c>
      <c r="M35" s="10" t="s">
        <v>736</v>
      </c>
      <c r="N35" s="10" t="s">
        <v>931</v>
      </c>
      <c r="O35" s="123">
        <v>44180</v>
      </c>
      <c r="P35"/>
      <c r="Q35" s="117"/>
      <c r="R35" s="117"/>
      <c r="S35" s="46"/>
      <c r="T35"/>
      <c r="U35"/>
      <c r="V35"/>
      <c r="W35"/>
      <c r="X35"/>
      <c r="Y35" s="46"/>
      <c r="Z35" s="117"/>
      <c r="AA35" s="117"/>
      <c r="AB35" s="118"/>
    </row>
    <row r="36" spans="2:28" s="24" customFormat="1" ht="12" customHeight="1" x14ac:dyDescent="0.45">
      <c r="B36" s="117"/>
      <c r="C36" s="161"/>
      <c r="D36" s="47"/>
      <c r="E36" s="162"/>
      <c r="F36" s="117"/>
      <c r="G36" s="118"/>
      <c r="H36" s="117"/>
      <c r="I36" s="117"/>
      <c r="J36" s="46"/>
      <c r="K36" s="10">
        <v>1455</v>
      </c>
      <c r="L36" s="10" t="s">
        <v>175</v>
      </c>
      <c r="M36" s="10" t="s">
        <v>642</v>
      </c>
      <c r="N36" s="10" t="s">
        <v>931</v>
      </c>
      <c r="O36" s="123">
        <v>44320</v>
      </c>
      <c r="P36"/>
      <c r="Q36" s="117"/>
      <c r="R36" s="117"/>
      <c r="S36" s="46"/>
      <c r="T36" s="46"/>
      <c r="U36" s="46"/>
      <c r="V36" s="46"/>
      <c r="W36" s="46"/>
      <c r="X36" s="46"/>
      <c r="Y36" s="46"/>
      <c r="Z36" s="117"/>
      <c r="AA36" s="117"/>
      <c r="AB36" s="118"/>
    </row>
    <row r="37" spans="2:28" s="24" customFormat="1" ht="12" customHeight="1" x14ac:dyDescent="0.45">
      <c r="B37" s="117"/>
      <c r="C37" s="161"/>
      <c r="D37" s="47"/>
      <c r="E37" s="162"/>
      <c r="F37" s="117"/>
      <c r="G37" s="118"/>
      <c r="H37" s="117"/>
      <c r="I37" s="117"/>
      <c r="J37" s="46"/>
      <c r="K37" s="10">
        <v>1456</v>
      </c>
      <c r="L37" s="10" t="s">
        <v>171</v>
      </c>
      <c r="M37" s="10" t="s">
        <v>638</v>
      </c>
      <c r="N37" s="10" t="s">
        <v>931</v>
      </c>
      <c r="O37" s="123">
        <v>44331</v>
      </c>
      <c r="P37"/>
      <c r="Q37" s="117"/>
      <c r="R37" s="117"/>
      <c r="S37" s="46"/>
      <c r="T37" s="46"/>
      <c r="U37" s="46"/>
      <c r="V37" s="46"/>
      <c r="W37" s="46"/>
      <c r="X37" s="46"/>
      <c r="Y37" s="46"/>
      <c r="Z37" s="117"/>
      <c r="AA37" s="117"/>
      <c r="AB37" s="118"/>
    </row>
    <row r="38" spans="2:28" s="24" customFormat="1" ht="12" customHeight="1" x14ac:dyDescent="0.45">
      <c r="B38" s="117"/>
      <c r="C38" s="161"/>
      <c r="D38" s="47"/>
      <c r="E38" s="162"/>
      <c r="F38" s="117"/>
      <c r="G38" s="118"/>
      <c r="H38" s="117"/>
      <c r="I38" s="117"/>
      <c r="J38" s="46"/>
      <c r="K38" s="10">
        <v>1458</v>
      </c>
      <c r="L38" s="10" t="s">
        <v>179</v>
      </c>
      <c r="M38" s="10" t="s">
        <v>645</v>
      </c>
      <c r="N38" s="10" t="s">
        <v>929</v>
      </c>
      <c r="O38" s="123">
        <v>44338</v>
      </c>
      <c r="P38"/>
      <c r="Q38" s="117"/>
      <c r="R38" s="117"/>
      <c r="S38" s="46"/>
      <c r="T38" s="46"/>
      <c r="U38" s="46"/>
      <c r="V38" s="46"/>
      <c r="W38" s="46"/>
      <c r="X38" s="46"/>
      <c r="Y38" s="46"/>
      <c r="Z38" s="117"/>
      <c r="AA38" s="117"/>
      <c r="AB38" s="118"/>
    </row>
    <row r="39" spans="2:28" s="24" customFormat="1" ht="12" customHeight="1" x14ac:dyDescent="0.45">
      <c r="B39" s="117"/>
      <c r="C39" s="161"/>
      <c r="D39" s="47"/>
      <c r="E39" s="162"/>
      <c r="F39" s="117"/>
      <c r="G39" s="118"/>
      <c r="H39" s="117"/>
      <c r="I39" s="117"/>
      <c r="J39" s="46"/>
      <c r="K39" s="10">
        <v>1460</v>
      </c>
      <c r="L39" s="10" t="s">
        <v>85</v>
      </c>
      <c r="M39" s="10" t="s">
        <v>551</v>
      </c>
      <c r="N39" s="10" t="s">
        <v>928</v>
      </c>
      <c r="O39" s="123">
        <v>43986</v>
      </c>
      <c r="P39"/>
      <c r="Q39" s="117"/>
      <c r="R39" s="117"/>
      <c r="S39" s="46"/>
      <c r="T39" s="46"/>
      <c r="U39" s="46"/>
      <c r="V39" s="46"/>
      <c r="W39" s="46"/>
      <c r="X39" s="46"/>
      <c r="Y39" s="46"/>
      <c r="Z39" s="117"/>
      <c r="AA39" s="117"/>
      <c r="AB39" s="118"/>
    </row>
    <row r="40" spans="2:28" s="24" customFormat="1" ht="12" customHeight="1" x14ac:dyDescent="0.45">
      <c r="B40" s="117"/>
      <c r="C40" s="161"/>
      <c r="D40" s="47"/>
      <c r="E40" s="162"/>
      <c r="F40" s="117"/>
      <c r="G40" s="118"/>
      <c r="H40" s="117"/>
      <c r="I40" s="117"/>
      <c r="J40" s="46"/>
      <c r="K40" s="10">
        <v>1462</v>
      </c>
      <c r="L40" s="10" t="s">
        <v>476</v>
      </c>
      <c r="M40" s="10" t="s">
        <v>802</v>
      </c>
      <c r="N40" s="10" t="s">
        <v>931</v>
      </c>
      <c r="O40" s="123">
        <v>44336</v>
      </c>
      <c r="P40"/>
      <c r="Q40" s="117"/>
      <c r="R40" s="117"/>
      <c r="S40" s="46"/>
      <c r="T40" s="46"/>
      <c r="U40" s="46"/>
      <c r="V40" s="46"/>
      <c r="W40" s="46"/>
      <c r="X40" s="46"/>
      <c r="Y40" s="46"/>
      <c r="Z40" s="117"/>
      <c r="AA40" s="117"/>
      <c r="AB40" s="118"/>
    </row>
    <row r="41" spans="2:28" s="24" customFormat="1" ht="12" customHeight="1" x14ac:dyDescent="0.45">
      <c r="B41" s="117"/>
      <c r="C41" s="161"/>
      <c r="D41" s="47"/>
      <c r="E41" s="162"/>
      <c r="F41" s="117"/>
      <c r="G41" s="118"/>
      <c r="H41" s="117"/>
      <c r="I41" s="117"/>
      <c r="J41" s="46"/>
      <c r="K41" s="10">
        <v>1467</v>
      </c>
      <c r="L41" s="10" t="s">
        <v>296</v>
      </c>
      <c r="M41" s="10" t="s">
        <v>757</v>
      </c>
      <c r="N41" s="10" t="s">
        <v>931</v>
      </c>
      <c r="O41" s="123">
        <v>44245</v>
      </c>
      <c r="P41"/>
      <c r="Q41" s="117"/>
      <c r="R41" s="117"/>
      <c r="S41" s="46"/>
      <c r="T41" s="46"/>
      <c r="U41" s="46"/>
      <c r="V41" s="46"/>
      <c r="W41" s="46"/>
      <c r="X41" s="46"/>
      <c r="Y41" s="46"/>
      <c r="Z41" s="117"/>
      <c r="AA41" s="117"/>
      <c r="AB41" s="118"/>
    </row>
    <row r="42" spans="2:28" s="24" customFormat="1" ht="12" customHeight="1" x14ac:dyDescent="0.45">
      <c r="B42" s="117"/>
      <c r="C42" s="161"/>
      <c r="D42" s="47"/>
      <c r="E42" s="162"/>
      <c r="F42" s="117"/>
      <c r="G42" s="118"/>
      <c r="H42" s="117"/>
      <c r="I42" s="117"/>
      <c r="J42" s="46"/>
      <c r="K42" s="10">
        <v>1474</v>
      </c>
      <c r="L42" s="10" t="s">
        <v>120</v>
      </c>
      <c r="M42" s="10" t="s">
        <v>586</v>
      </c>
      <c r="N42" s="10" t="s">
        <v>931</v>
      </c>
      <c r="O42" s="123">
        <v>44327</v>
      </c>
      <c r="P42"/>
      <c r="Q42" s="117"/>
      <c r="R42" s="117"/>
      <c r="S42" s="46"/>
      <c r="T42" s="46"/>
      <c r="U42" s="46"/>
      <c r="V42" s="46"/>
      <c r="W42" s="46"/>
      <c r="X42" s="46"/>
      <c r="Y42" s="46"/>
      <c r="Z42" s="117"/>
      <c r="AA42" s="117"/>
      <c r="AB42" s="118"/>
    </row>
    <row r="43" spans="2:28" s="24" customFormat="1" ht="12" customHeight="1" x14ac:dyDescent="0.45">
      <c r="B43" s="117"/>
      <c r="C43" s="161"/>
      <c r="D43" s="47"/>
      <c r="E43" s="162"/>
      <c r="F43" s="117"/>
      <c r="G43" s="118"/>
      <c r="H43" s="117"/>
      <c r="I43" s="117"/>
      <c r="J43" s="46"/>
      <c r="K43" s="10">
        <v>1489</v>
      </c>
      <c r="L43" s="10" t="s">
        <v>90</v>
      </c>
      <c r="M43" s="10" t="s">
        <v>556</v>
      </c>
      <c r="N43" s="10" t="s">
        <v>931</v>
      </c>
      <c r="O43" s="123">
        <v>44281</v>
      </c>
      <c r="P43"/>
      <c r="Q43" s="117"/>
      <c r="R43" s="117"/>
      <c r="S43" s="46"/>
      <c r="T43" s="46"/>
      <c r="U43" s="46"/>
      <c r="V43" s="46"/>
      <c r="W43" s="46"/>
      <c r="X43" s="46"/>
      <c r="Y43" s="46"/>
      <c r="Z43" s="117"/>
      <c r="AA43" s="117"/>
      <c r="AB43" s="118"/>
    </row>
    <row r="44" spans="2:28" s="24" customFormat="1" ht="12" customHeight="1" x14ac:dyDescent="0.45">
      <c r="B44" s="117"/>
      <c r="C44" s="161"/>
      <c r="D44" s="47"/>
      <c r="E44" s="162"/>
      <c r="F44" s="117"/>
      <c r="G44" s="118"/>
      <c r="H44" s="117"/>
      <c r="I44" s="117"/>
      <c r="J44" s="46"/>
      <c r="K44" s="10">
        <v>1663</v>
      </c>
      <c r="L44" s="10" t="s">
        <v>227</v>
      </c>
      <c r="M44" s="10" t="s">
        <v>692</v>
      </c>
      <c r="N44" s="10" t="s">
        <v>931</v>
      </c>
      <c r="O44" s="123">
        <v>44334</v>
      </c>
      <c r="P44"/>
      <c r="Q44" s="117"/>
      <c r="R44" s="117"/>
      <c r="S44" s="46"/>
      <c r="T44" s="46"/>
      <c r="U44" s="46"/>
      <c r="V44" s="46"/>
      <c r="W44" s="46"/>
      <c r="X44" s="46"/>
      <c r="Y44" s="46"/>
      <c r="Z44" s="117"/>
      <c r="AA44" s="117"/>
      <c r="AB44" s="118"/>
    </row>
    <row r="45" spans="2:28" s="24" customFormat="1" ht="12" customHeight="1" x14ac:dyDescent="0.45">
      <c r="B45" s="117"/>
      <c r="C45" s="161"/>
      <c r="D45" s="47"/>
      <c r="E45" s="162"/>
      <c r="F45" s="117"/>
      <c r="G45" s="118"/>
      <c r="H45" s="117"/>
      <c r="I45" s="117"/>
      <c r="J45" s="46"/>
      <c r="K45" s="10">
        <v>1560</v>
      </c>
      <c r="L45" s="10" t="s">
        <v>411</v>
      </c>
      <c r="M45" s="10" t="s">
        <v>848</v>
      </c>
      <c r="N45" s="10" t="s">
        <v>931</v>
      </c>
      <c r="O45" s="123">
        <v>44271</v>
      </c>
      <c r="P45"/>
      <c r="Q45" s="117"/>
      <c r="R45" s="117"/>
      <c r="S45" s="46"/>
      <c r="T45" s="46"/>
      <c r="U45" s="46"/>
      <c r="V45" s="46"/>
      <c r="W45" s="46"/>
      <c r="X45" s="46"/>
      <c r="Y45" s="46"/>
      <c r="Z45" s="117"/>
      <c r="AA45" s="117"/>
      <c r="AB45" s="118"/>
    </row>
    <row r="46" spans="2:28" s="24" customFormat="1" ht="12" customHeight="1" x14ac:dyDescent="0.45">
      <c r="B46" s="117"/>
      <c r="C46" s="161"/>
      <c r="D46" s="47"/>
      <c r="E46" s="162"/>
      <c r="F46" s="117"/>
      <c r="G46" s="118"/>
      <c r="H46" s="117"/>
      <c r="I46" s="117"/>
      <c r="J46" s="46"/>
      <c r="K46" s="10">
        <v>1538</v>
      </c>
      <c r="L46" s="10" t="s">
        <v>84</v>
      </c>
      <c r="M46" s="10" t="s">
        <v>550</v>
      </c>
      <c r="N46" s="10" t="s">
        <v>931</v>
      </c>
      <c r="O46" s="123">
        <v>44200</v>
      </c>
      <c r="P46"/>
      <c r="Q46" s="117"/>
      <c r="R46" s="117"/>
      <c r="S46" s="46"/>
      <c r="T46" s="46"/>
      <c r="U46" s="46"/>
      <c r="V46" s="46"/>
      <c r="W46" s="46"/>
      <c r="X46" s="46"/>
      <c r="Y46" s="46"/>
      <c r="Z46" s="117"/>
      <c r="AA46" s="117"/>
      <c r="AB46" s="118"/>
    </row>
    <row r="47" spans="2:28" s="24" customFormat="1" ht="12" customHeight="1" x14ac:dyDescent="0.45">
      <c r="B47" s="117"/>
      <c r="C47" s="161"/>
      <c r="D47" s="47"/>
      <c r="E47" s="162"/>
      <c r="F47" s="117"/>
      <c r="G47" s="118"/>
      <c r="H47" s="117"/>
      <c r="I47" s="117"/>
      <c r="J47" s="46"/>
      <c r="K47" s="10">
        <v>1719</v>
      </c>
      <c r="L47" s="10" t="s">
        <v>400</v>
      </c>
      <c r="M47" s="10" t="s">
        <v>26</v>
      </c>
      <c r="N47" s="10" t="s">
        <v>931</v>
      </c>
      <c r="O47" s="123">
        <v>44334</v>
      </c>
      <c r="P47"/>
      <c r="Q47" s="117"/>
      <c r="R47" s="117"/>
      <c r="S47" s="46"/>
      <c r="T47" s="46"/>
      <c r="U47" s="46"/>
      <c r="V47" s="46"/>
      <c r="W47" s="46"/>
      <c r="X47" s="46"/>
      <c r="Y47" s="46"/>
      <c r="Z47" s="117"/>
      <c r="AA47" s="117"/>
      <c r="AB47" s="118"/>
    </row>
    <row r="48" spans="2:28" s="24" customFormat="1" ht="12" customHeight="1" x14ac:dyDescent="0.45">
      <c r="B48" s="117"/>
      <c r="C48" s="161"/>
      <c r="D48" s="47"/>
      <c r="E48" s="162"/>
      <c r="F48" s="117"/>
      <c r="G48" s="118"/>
      <c r="H48" s="117"/>
      <c r="I48" s="117"/>
      <c r="J48" s="46"/>
      <c r="K48" s="10">
        <v>1628</v>
      </c>
      <c r="L48" s="10" t="s">
        <v>337</v>
      </c>
      <c r="M48" s="10" t="s">
        <v>791</v>
      </c>
      <c r="N48" s="10" t="s">
        <v>928</v>
      </c>
      <c r="O48" s="123">
        <v>44168</v>
      </c>
      <c r="P48"/>
      <c r="Q48" s="117"/>
      <c r="R48" s="117"/>
      <c r="S48" s="46"/>
      <c r="T48" s="46"/>
      <c r="U48" s="46"/>
      <c r="V48" s="46"/>
      <c r="W48" s="46"/>
      <c r="X48" s="46"/>
      <c r="Y48" s="46"/>
      <c r="Z48" s="117"/>
      <c r="AA48" s="117"/>
      <c r="AB48" s="118"/>
    </row>
    <row r="49" spans="2:28" s="24" customFormat="1" ht="12" customHeight="1" x14ac:dyDescent="0.45">
      <c r="B49" s="117"/>
      <c r="C49" s="161"/>
      <c r="D49" s="47"/>
      <c r="E49" s="162"/>
      <c r="F49" s="117"/>
      <c r="G49" s="118"/>
      <c r="H49" s="117"/>
      <c r="I49" s="117"/>
      <c r="J49" s="46"/>
      <c r="K49" s="10">
        <v>1712</v>
      </c>
      <c r="L49" s="10" t="s">
        <v>401</v>
      </c>
      <c r="M49" s="10" t="s">
        <v>587</v>
      </c>
      <c r="N49" s="10" t="s">
        <v>928</v>
      </c>
      <c r="O49" s="123">
        <v>44313</v>
      </c>
      <c r="P49"/>
      <c r="Q49" s="117"/>
      <c r="R49" s="117"/>
      <c r="S49" s="46"/>
      <c r="T49" s="46"/>
      <c r="U49" s="46"/>
      <c r="V49" s="46"/>
      <c r="W49" s="46"/>
      <c r="X49" s="46"/>
      <c r="Y49" s="46"/>
      <c r="Z49" s="117"/>
      <c r="AA49" s="117"/>
      <c r="AB49" s="118"/>
    </row>
    <row r="50" spans="2:28" s="24" customFormat="1" ht="12" customHeight="1" x14ac:dyDescent="0.45">
      <c r="B50" s="117"/>
      <c r="C50" s="161"/>
      <c r="D50" s="47"/>
      <c r="E50" s="162"/>
      <c r="F50" s="117"/>
      <c r="G50" s="118"/>
      <c r="H50" s="117"/>
      <c r="I50" s="117"/>
      <c r="J50" s="46"/>
      <c r="K50" s="10">
        <v>1653</v>
      </c>
      <c r="L50" s="10" t="s">
        <v>464</v>
      </c>
      <c r="M50" s="10" t="s">
        <v>750</v>
      </c>
      <c r="N50" s="10" t="s">
        <v>931</v>
      </c>
      <c r="O50" s="123">
        <v>44331</v>
      </c>
      <c r="P50"/>
      <c r="Q50" s="117"/>
      <c r="R50" s="117"/>
      <c r="S50" s="46"/>
      <c r="T50" s="46"/>
      <c r="U50" s="46"/>
      <c r="V50" s="46"/>
      <c r="W50" s="46"/>
      <c r="X50" s="46"/>
      <c r="Y50" s="46"/>
      <c r="Z50" s="117"/>
      <c r="AA50" s="117"/>
      <c r="AB50" s="118"/>
    </row>
    <row r="51" spans="2:28" s="24" customFormat="1" ht="12" customHeight="1" x14ac:dyDescent="0.45">
      <c r="B51" s="117"/>
      <c r="C51" s="163"/>
      <c r="D51" s="164"/>
      <c r="E51" s="165"/>
      <c r="F51" s="117"/>
      <c r="G51" s="118"/>
      <c r="H51" s="117"/>
      <c r="I51" s="117"/>
      <c r="J51" s="46"/>
      <c r="K51" s="10">
        <v>1607</v>
      </c>
      <c r="L51" s="10" t="s">
        <v>508</v>
      </c>
      <c r="M51" s="10" t="s">
        <v>916</v>
      </c>
      <c r="N51" s="10" t="s">
        <v>931</v>
      </c>
      <c r="O51" s="123">
        <v>44028</v>
      </c>
      <c r="P51"/>
      <c r="Q51" s="117"/>
      <c r="R51" s="117"/>
      <c r="S51" s="46"/>
      <c r="T51" s="46"/>
      <c r="U51" s="46"/>
      <c r="V51" s="46"/>
      <c r="W51" s="46"/>
      <c r="X51" s="46"/>
      <c r="Y51" s="46"/>
      <c r="Z51" s="117"/>
      <c r="AA51" s="117"/>
      <c r="AB51" s="118"/>
    </row>
    <row r="52" spans="2:28" s="24" customFormat="1" ht="12" customHeight="1" x14ac:dyDescent="0.45">
      <c r="B52" s="117"/>
      <c r="C52" s="117"/>
      <c r="D52" s="117"/>
      <c r="E52" s="117"/>
      <c r="F52" s="117"/>
      <c r="G52" s="118"/>
      <c r="H52" s="117"/>
      <c r="I52" s="117"/>
      <c r="J52" s="46"/>
      <c r="K52" s="10">
        <v>1670</v>
      </c>
      <c r="L52" s="10" t="s">
        <v>396</v>
      </c>
      <c r="M52" s="10" t="s">
        <v>38</v>
      </c>
      <c r="N52" s="10" t="s">
        <v>931</v>
      </c>
      <c r="O52" s="123">
        <v>44329</v>
      </c>
      <c r="P52"/>
      <c r="Q52" s="117"/>
      <c r="R52" s="117"/>
      <c r="S52" s="46"/>
      <c r="T52" s="46"/>
      <c r="U52" s="46"/>
      <c r="V52" s="46"/>
      <c r="W52" s="46"/>
      <c r="X52" s="46"/>
      <c r="Y52" s="46"/>
      <c r="Z52" s="117"/>
      <c r="AA52" s="117"/>
      <c r="AB52" s="118"/>
    </row>
    <row r="53" spans="2:28" s="24" customFormat="1" ht="12" customHeight="1" x14ac:dyDescent="0.45">
      <c r="B53" s="117"/>
      <c r="C53" s="117"/>
      <c r="D53" s="117"/>
      <c r="E53" s="117"/>
      <c r="F53" s="117"/>
      <c r="G53" s="118"/>
      <c r="H53" s="117"/>
      <c r="I53" s="117"/>
      <c r="J53" s="46"/>
      <c r="K53" s="10">
        <v>1769</v>
      </c>
      <c r="L53" s="10" t="s">
        <v>398</v>
      </c>
      <c r="M53" s="10" t="s">
        <v>842</v>
      </c>
      <c r="N53" s="10" t="s">
        <v>931</v>
      </c>
      <c r="O53" s="123">
        <v>44165</v>
      </c>
      <c r="P53"/>
      <c r="Q53" s="117"/>
      <c r="R53" s="117"/>
      <c r="S53" s="46"/>
      <c r="T53" s="46"/>
      <c r="U53" s="46"/>
      <c r="V53" s="46"/>
      <c r="W53" s="46"/>
      <c r="X53" s="46"/>
      <c r="Y53" s="46"/>
      <c r="Z53" s="117"/>
      <c r="AA53" s="117"/>
      <c r="AB53" s="118"/>
    </row>
    <row r="54" spans="2:28" s="24" customFormat="1" ht="12" customHeight="1" x14ac:dyDescent="0.45">
      <c r="B54" s="117"/>
      <c r="C54" s="117"/>
      <c r="D54" s="117"/>
      <c r="E54" s="117"/>
      <c r="F54" s="117"/>
      <c r="G54" s="118"/>
      <c r="H54" s="117"/>
      <c r="I54" s="117"/>
      <c r="J54" s="46"/>
      <c r="K54" s="10">
        <v>1512</v>
      </c>
      <c r="L54" s="10" t="s">
        <v>169</v>
      </c>
      <c r="M54" s="10" t="s">
        <v>636</v>
      </c>
      <c r="N54" s="10" t="s">
        <v>931</v>
      </c>
      <c r="O54" s="123">
        <v>44327</v>
      </c>
      <c r="P54"/>
      <c r="Q54" s="117"/>
      <c r="R54" s="117"/>
      <c r="S54" s="46"/>
      <c r="T54" s="46"/>
      <c r="U54" s="46"/>
      <c r="V54" s="46"/>
      <c r="W54" s="46"/>
      <c r="X54" s="46"/>
      <c r="Y54" s="46"/>
      <c r="Z54" s="117"/>
      <c r="AA54" s="117"/>
      <c r="AB54" s="118"/>
    </row>
    <row r="55" spans="2:28" s="24" customFormat="1" ht="12" customHeight="1" x14ac:dyDescent="0.45">
      <c r="B55" s="117"/>
      <c r="C55" s="117"/>
      <c r="D55" s="117"/>
      <c r="E55" s="117"/>
      <c r="F55" s="117"/>
      <c r="G55" s="118"/>
      <c r="H55" s="117"/>
      <c r="I55" s="117"/>
      <c r="J55" s="46"/>
      <c r="K55" s="10">
        <v>1516</v>
      </c>
      <c r="L55" s="10" t="s">
        <v>208</v>
      </c>
      <c r="M55" s="10" t="s">
        <v>673</v>
      </c>
      <c r="N55" s="10" t="s">
        <v>929</v>
      </c>
      <c r="O55" s="123">
        <v>44327</v>
      </c>
      <c r="P55"/>
      <c r="Q55" s="117"/>
      <c r="R55" s="117"/>
      <c r="S55" s="46"/>
      <c r="T55" s="46"/>
      <c r="U55" s="46"/>
      <c r="V55" s="46"/>
      <c r="W55" s="46"/>
      <c r="X55" s="46"/>
      <c r="Y55" s="46"/>
      <c r="Z55" s="117"/>
      <c r="AA55" s="117"/>
      <c r="AB55" s="118"/>
    </row>
    <row r="56" spans="2:28" s="24" customFormat="1" ht="12" customHeight="1" x14ac:dyDescent="0.45">
      <c r="B56" s="117"/>
      <c r="C56" s="117"/>
      <c r="D56" s="117"/>
      <c r="E56" s="117"/>
      <c r="F56" s="117"/>
      <c r="G56" s="118"/>
      <c r="H56" s="117"/>
      <c r="I56" s="117"/>
      <c r="J56" s="46"/>
      <c r="K56" s="10">
        <v>1680</v>
      </c>
      <c r="L56" s="10" t="s">
        <v>78</v>
      </c>
      <c r="M56" s="10" t="s">
        <v>15</v>
      </c>
      <c r="N56" s="10" t="s">
        <v>931</v>
      </c>
      <c r="O56" s="123">
        <v>44243</v>
      </c>
      <c r="P56"/>
      <c r="Q56" s="117"/>
      <c r="R56" s="117"/>
      <c r="S56" s="46"/>
      <c r="T56" s="46"/>
      <c r="U56" s="46"/>
      <c r="V56" s="46"/>
      <c r="W56" s="46"/>
      <c r="X56" s="46"/>
      <c r="Y56" s="46"/>
      <c r="Z56" s="117"/>
      <c r="AA56" s="117"/>
      <c r="AB56" s="118"/>
    </row>
    <row r="57" spans="2:28" s="24" customFormat="1" ht="12" customHeight="1" x14ac:dyDescent="0.45">
      <c r="B57" s="117"/>
      <c r="C57" s="117"/>
      <c r="D57" s="117"/>
      <c r="E57" s="117"/>
      <c r="F57" s="117"/>
      <c r="G57" s="118"/>
      <c r="H57" s="117"/>
      <c r="I57" s="117"/>
      <c r="J57" s="46"/>
      <c r="K57" s="10">
        <v>1792</v>
      </c>
      <c r="L57" s="10" t="s">
        <v>517</v>
      </c>
      <c r="M57" s="10" t="s">
        <v>4</v>
      </c>
      <c r="N57" s="10" t="s">
        <v>931</v>
      </c>
      <c r="O57" s="123">
        <v>44281</v>
      </c>
      <c r="P57"/>
      <c r="Q57" s="117"/>
      <c r="R57" s="117"/>
      <c r="S57" s="46"/>
      <c r="T57" s="46"/>
      <c r="U57" s="46"/>
      <c r="V57" s="46"/>
      <c r="W57" s="46"/>
      <c r="X57" s="46"/>
      <c r="Y57" s="46"/>
      <c r="Z57" s="117"/>
      <c r="AA57" s="117"/>
      <c r="AB57" s="118"/>
    </row>
    <row r="58" spans="2:28" s="24" customFormat="1" ht="12" customHeight="1" x14ac:dyDescent="0.45">
      <c r="B58" s="117"/>
      <c r="C58" s="117"/>
      <c r="D58" s="117"/>
      <c r="E58" s="117"/>
      <c r="F58" s="117"/>
      <c r="G58" s="118"/>
      <c r="H58" s="117"/>
      <c r="I58" s="117"/>
      <c r="J58" s="46"/>
      <c r="K58" s="10">
        <v>1527</v>
      </c>
      <c r="L58" s="10" t="s">
        <v>170</v>
      </c>
      <c r="M58" s="10" t="s">
        <v>637</v>
      </c>
      <c r="N58" s="10" t="s">
        <v>931</v>
      </c>
      <c r="O58" s="123">
        <v>44334</v>
      </c>
      <c r="P58"/>
      <c r="Q58" s="117"/>
      <c r="R58" s="117"/>
      <c r="S58" s="46"/>
      <c r="T58" s="46"/>
      <c r="U58" s="46"/>
      <c r="V58" s="46"/>
      <c r="W58" s="46"/>
      <c r="X58" s="46"/>
      <c r="Y58" s="46"/>
      <c r="Z58" s="117"/>
      <c r="AA58" s="117"/>
      <c r="AB58" s="118"/>
    </row>
    <row r="59" spans="2:28" s="24" customFormat="1" ht="12" customHeight="1" x14ac:dyDescent="0.45">
      <c r="B59" s="117"/>
      <c r="C59" s="117"/>
      <c r="D59" s="117"/>
      <c r="E59" s="117"/>
      <c r="F59" s="117"/>
      <c r="G59" s="118"/>
      <c r="H59" s="117"/>
      <c r="I59" s="117"/>
      <c r="J59" s="46"/>
      <c r="K59" s="10">
        <v>1685</v>
      </c>
      <c r="L59" s="10" t="s">
        <v>365</v>
      </c>
      <c r="M59" s="10" t="s">
        <v>812</v>
      </c>
      <c r="N59" s="10" t="s">
        <v>931</v>
      </c>
      <c r="O59" s="123">
        <v>44238</v>
      </c>
      <c r="P59"/>
      <c r="Q59" s="117"/>
      <c r="R59" s="117"/>
      <c r="S59" s="46"/>
      <c r="T59" s="46"/>
      <c r="U59" s="46"/>
      <c r="V59" s="46"/>
      <c r="W59" s="46"/>
      <c r="X59" s="46"/>
      <c r="Y59" s="46"/>
      <c r="Z59" s="117"/>
      <c r="AA59" s="117"/>
      <c r="AB59" s="118"/>
    </row>
    <row r="60" spans="2:28" s="24" customFormat="1" ht="12" customHeight="1" x14ac:dyDescent="0.45">
      <c r="B60" s="117"/>
      <c r="C60" s="117"/>
      <c r="D60" s="117"/>
      <c r="E60" s="117"/>
      <c r="F60" s="117"/>
      <c r="G60" s="118"/>
      <c r="H60" s="117"/>
      <c r="I60" s="117"/>
      <c r="J60" s="46"/>
      <c r="K60" s="10">
        <v>1713</v>
      </c>
      <c r="L60" s="10" t="s">
        <v>402</v>
      </c>
      <c r="M60" s="10" t="s">
        <v>542</v>
      </c>
      <c r="N60" s="10" t="s">
        <v>931</v>
      </c>
      <c r="O60" s="123">
        <v>44327</v>
      </c>
      <c r="P60"/>
      <c r="Q60" s="117"/>
      <c r="R60" s="117"/>
      <c r="S60" s="46"/>
      <c r="T60" s="46"/>
      <c r="U60" s="46"/>
      <c r="V60" s="46"/>
      <c r="W60" s="46"/>
      <c r="X60" s="46"/>
      <c r="Y60" s="46"/>
      <c r="Z60" s="117"/>
      <c r="AA60" s="117"/>
      <c r="AB60" s="118"/>
    </row>
    <row r="61" spans="2:28" s="24" customFormat="1" ht="12" customHeight="1" x14ac:dyDescent="0.45">
      <c r="B61" s="117"/>
      <c r="C61" s="117"/>
      <c r="D61" s="117"/>
      <c r="E61" s="117"/>
      <c r="F61" s="117"/>
      <c r="G61" s="118"/>
      <c r="H61" s="117"/>
      <c r="I61" s="117"/>
      <c r="J61" s="46"/>
      <c r="K61" s="10">
        <v>1517</v>
      </c>
      <c r="L61" s="10" t="s">
        <v>173</v>
      </c>
      <c r="M61" s="10" t="s">
        <v>640</v>
      </c>
      <c r="N61" s="10" t="s">
        <v>931</v>
      </c>
      <c r="O61" s="123">
        <v>44320</v>
      </c>
      <c r="P61"/>
      <c r="Q61" s="117"/>
      <c r="R61" s="117"/>
      <c r="S61" s="46"/>
      <c r="T61" s="46"/>
      <c r="U61" s="46"/>
      <c r="V61" s="46"/>
      <c r="W61" s="46"/>
      <c r="X61" s="46"/>
      <c r="Y61" s="46"/>
      <c r="Z61" s="117"/>
      <c r="AA61" s="117"/>
      <c r="AB61" s="118"/>
    </row>
    <row r="62" spans="2:28" s="24" customFormat="1" ht="12" customHeight="1" x14ac:dyDescent="0.45">
      <c r="B62" s="117"/>
      <c r="C62" s="117"/>
      <c r="D62" s="117"/>
      <c r="E62" s="117"/>
      <c r="F62" s="117"/>
      <c r="G62" s="118"/>
      <c r="H62" s="117"/>
      <c r="I62" s="117"/>
      <c r="J62" s="46"/>
      <c r="K62" s="10">
        <v>1791</v>
      </c>
      <c r="L62" s="10" t="s">
        <v>457</v>
      </c>
      <c r="M62" s="10" t="s">
        <v>879</v>
      </c>
      <c r="N62" s="10" t="s">
        <v>929</v>
      </c>
      <c r="O62" s="123">
        <v>44137</v>
      </c>
      <c r="P62"/>
      <c r="Q62" s="117"/>
      <c r="R62" s="117"/>
      <c r="S62" s="46"/>
      <c r="T62" s="46"/>
      <c r="U62" s="46"/>
      <c r="V62" s="46"/>
      <c r="W62" s="46"/>
      <c r="X62" s="46"/>
      <c r="Y62" s="46"/>
      <c r="Z62" s="117"/>
      <c r="AA62" s="117"/>
      <c r="AB62" s="118"/>
    </row>
    <row r="63" spans="2:28" s="24" customFormat="1" ht="12" customHeight="1" x14ac:dyDescent="0.45">
      <c r="B63" s="117"/>
      <c r="C63" s="117"/>
      <c r="D63" s="117"/>
      <c r="E63" s="117"/>
      <c r="F63" s="117"/>
      <c r="G63" s="118"/>
      <c r="H63" s="117"/>
      <c r="I63" s="117"/>
      <c r="J63" s="46"/>
      <c r="K63" s="10">
        <v>1652</v>
      </c>
      <c r="L63" s="10" t="s">
        <v>407</v>
      </c>
      <c r="M63" s="10" t="s">
        <v>648</v>
      </c>
      <c r="N63" s="10" t="s">
        <v>931</v>
      </c>
      <c r="O63" s="123">
        <v>44285</v>
      </c>
      <c r="P63"/>
      <c r="Q63" s="117"/>
      <c r="R63" s="117"/>
      <c r="S63" s="46"/>
      <c r="T63" s="46"/>
      <c r="U63" s="46"/>
      <c r="V63" s="46"/>
      <c r="W63" s="46"/>
      <c r="X63" s="46"/>
      <c r="Y63" s="46"/>
      <c r="Z63" s="117"/>
      <c r="AA63" s="117"/>
      <c r="AB63" s="118"/>
    </row>
    <row r="64" spans="2:28" s="24" customFormat="1" ht="12" customHeight="1" x14ac:dyDescent="0.45">
      <c r="B64" s="117"/>
      <c r="C64" s="117"/>
      <c r="D64" s="117"/>
      <c r="E64" s="117"/>
      <c r="F64" s="117"/>
      <c r="G64" s="118"/>
      <c r="H64" s="117"/>
      <c r="I64" s="117"/>
      <c r="J64" s="46"/>
      <c r="K64" s="10">
        <v>1525</v>
      </c>
      <c r="L64" s="10" t="s">
        <v>102</v>
      </c>
      <c r="M64" s="10" t="s">
        <v>568</v>
      </c>
      <c r="N64" s="10" t="s">
        <v>929</v>
      </c>
      <c r="O64" s="123">
        <v>44324</v>
      </c>
      <c r="P64"/>
      <c r="Q64" s="117"/>
      <c r="R64" s="117"/>
      <c r="S64" s="46"/>
      <c r="T64" s="46"/>
      <c r="U64" s="46"/>
      <c r="V64" s="46"/>
      <c r="W64" s="46"/>
      <c r="X64" s="46"/>
      <c r="Y64" s="46"/>
      <c r="Z64" s="117"/>
      <c r="AA64" s="117"/>
      <c r="AB64" s="118"/>
    </row>
    <row r="65" spans="2:28" s="24" customFormat="1" ht="12" customHeight="1" x14ac:dyDescent="0.45">
      <c r="B65" s="117"/>
      <c r="C65" s="117"/>
      <c r="D65" s="117"/>
      <c r="E65" s="117"/>
      <c r="F65" s="117"/>
      <c r="G65" s="118"/>
      <c r="H65" s="117"/>
      <c r="I65" s="117"/>
      <c r="J65" s="46"/>
      <c r="K65" s="10">
        <v>1631</v>
      </c>
      <c r="L65" s="10" t="s">
        <v>390</v>
      </c>
      <c r="M65" s="10" t="s">
        <v>834</v>
      </c>
      <c r="N65" s="10" t="s">
        <v>929</v>
      </c>
      <c r="O65" s="123">
        <v>44232</v>
      </c>
      <c r="P65"/>
      <c r="Q65" s="117"/>
      <c r="R65" s="117"/>
      <c r="S65" s="46"/>
      <c r="T65" s="46"/>
      <c r="U65" s="46"/>
      <c r="V65" s="46"/>
      <c r="W65" s="46"/>
      <c r="X65" s="46"/>
      <c r="Y65" s="46"/>
      <c r="Z65" s="117"/>
      <c r="AA65" s="117"/>
      <c r="AB65" s="118"/>
    </row>
    <row r="66" spans="2:28" s="24" customFormat="1" ht="12" customHeight="1" x14ac:dyDescent="0.45">
      <c r="B66" s="117"/>
      <c r="C66" s="117"/>
      <c r="D66" s="117"/>
      <c r="E66" s="117"/>
      <c r="F66" s="117"/>
      <c r="G66" s="118"/>
      <c r="H66" s="117"/>
      <c r="I66" s="117"/>
      <c r="J66" s="46"/>
      <c r="K66" s="10">
        <v>1768</v>
      </c>
      <c r="L66" s="10" t="s">
        <v>399</v>
      </c>
      <c r="M66" s="10" t="s">
        <v>843</v>
      </c>
      <c r="N66" s="10" t="s">
        <v>931</v>
      </c>
      <c r="O66" s="123">
        <v>44306</v>
      </c>
      <c r="P66"/>
      <c r="Q66" s="117"/>
      <c r="R66" s="117"/>
      <c r="S66" s="46"/>
      <c r="T66" s="46"/>
      <c r="U66" s="46"/>
      <c r="V66" s="46"/>
      <c r="W66" s="46"/>
      <c r="X66" s="46"/>
      <c r="Y66" s="46"/>
      <c r="Z66" s="117"/>
      <c r="AA66" s="117"/>
      <c r="AB66" s="118"/>
    </row>
    <row r="67" spans="2:28" s="24" customFormat="1" ht="12" customHeight="1" x14ac:dyDescent="0.45">
      <c r="B67" s="117"/>
      <c r="C67" s="117"/>
      <c r="D67" s="117"/>
      <c r="E67" s="117"/>
      <c r="F67" s="117"/>
      <c r="G67" s="118"/>
      <c r="H67" s="117"/>
      <c r="I67" s="117"/>
      <c r="J67" s="46"/>
      <c r="K67" s="10">
        <v>1586</v>
      </c>
      <c r="L67" s="10" t="s">
        <v>105</v>
      </c>
      <c r="M67" s="10" t="s">
        <v>571</v>
      </c>
      <c r="N67" s="10" t="s">
        <v>931</v>
      </c>
      <c r="O67" s="123">
        <v>44145</v>
      </c>
      <c r="P67"/>
      <c r="Q67" s="117"/>
      <c r="R67" s="117"/>
      <c r="S67" s="46"/>
      <c r="T67" s="46"/>
      <c r="U67" s="46"/>
      <c r="V67" s="46"/>
      <c r="W67" s="46"/>
      <c r="X67" s="46"/>
      <c r="Y67" s="46"/>
      <c r="Z67" s="117"/>
      <c r="AA67" s="117"/>
      <c r="AB67" s="118"/>
    </row>
    <row r="68" spans="2:28" s="24" customFormat="1" ht="12" customHeight="1" x14ac:dyDescent="0.45">
      <c r="B68" s="117"/>
      <c r="C68" s="117"/>
      <c r="D68" s="117"/>
      <c r="E68" s="117"/>
      <c r="F68" s="117"/>
      <c r="G68" s="118"/>
      <c r="H68" s="117"/>
      <c r="I68" s="117"/>
      <c r="J68" s="46"/>
      <c r="K68" s="10">
        <v>1739</v>
      </c>
      <c r="L68" s="10" t="s">
        <v>494</v>
      </c>
      <c r="M68" s="10" t="s">
        <v>907</v>
      </c>
      <c r="N68" s="10" t="s">
        <v>931</v>
      </c>
      <c r="O68" s="123">
        <v>44180</v>
      </c>
      <c r="P68"/>
      <c r="Q68" s="117"/>
      <c r="R68" s="117"/>
      <c r="S68" s="46"/>
      <c r="T68" s="46"/>
      <c r="U68" s="46"/>
      <c r="V68" s="46"/>
      <c r="W68" s="46"/>
      <c r="X68" s="46"/>
      <c r="Y68" s="46"/>
      <c r="Z68" s="117"/>
      <c r="AA68" s="117"/>
      <c r="AB68" s="118"/>
    </row>
    <row r="69" spans="2:28" s="24" customFormat="1" ht="12" customHeight="1" x14ac:dyDescent="0.45">
      <c r="B69" s="117"/>
      <c r="C69" s="117"/>
      <c r="D69" s="117"/>
      <c r="E69" s="117"/>
      <c r="F69" s="117"/>
      <c r="G69" s="118"/>
      <c r="H69" s="117"/>
      <c r="I69" s="117"/>
      <c r="J69" s="46"/>
      <c r="K69" s="10">
        <v>1588</v>
      </c>
      <c r="L69" s="10" t="s">
        <v>329</v>
      </c>
      <c r="M69" s="10" t="s">
        <v>783</v>
      </c>
      <c r="N69" s="10" t="s">
        <v>928</v>
      </c>
      <c r="O69" s="123">
        <v>44120</v>
      </c>
      <c r="P69"/>
      <c r="Q69" s="117"/>
      <c r="R69" s="117"/>
      <c r="S69" s="46"/>
      <c r="T69" s="46"/>
      <c r="U69" s="46"/>
      <c r="V69" s="46"/>
      <c r="W69" s="46"/>
      <c r="X69" s="46"/>
      <c r="Y69" s="46"/>
      <c r="Z69" s="117"/>
      <c r="AA69" s="117"/>
      <c r="AB69" s="118"/>
    </row>
    <row r="70" spans="2:28" s="24" customFormat="1" ht="12" customHeight="1" x14ac:dyDescent="0.45">
      <c r="B70" s="117"/>
      <c r="C70" s="117"/>
      <c r="D70" s="117"/>
      <c r="E70" s="117"/>
      <c r="F70" s="117"/>
      <c r="G70" s="118"/>
      <c r="H70" s="117"/>
      <c r="I70" s="117"/>
      <c r="J70" s="46"/>
      <c r="K70" s="10">
        <v>1618</v>
      </c>
      <c r="L70" s="10" t="s">
        <v>91</v>
      </c>
      <c r="M70" s="10" t="s">
        <v>557</v>
      </c>
      <c r="N70" s="10" t="s">
        <v>931</v>
      </c>
      <c r="O70" s="123">
        <v>44291</v>
      </c>
      <c r="P70"/>
      <c r="Q70" s="117"/>
      <c r="R70" s="117"/>
      <c r="S70" s="46"/>
      <c r="T70" s="46"/>
      <c r="U70" s="46"/>
      <c r="V70" s="46"/>
      <c r="W70" s="46"/>
      <c r="X70" s="46"/>
      <c r="Y70" s="46"/>
      <c r="Z70" s="117"/>
      <c r="AA70" s="117"/>
      <c r="AB70" s="118"/>
    </row>
    <row r="71" spans="2:28" s="24" customFormat="1" ht="12" customHeight="1" x14ac:dyDescent="0.45">
      <c r="B71" s="117"/>
      <c r="C71" s="117"/>
      <c r="D71" s="117"/>
      <c r="E71" s="117"/>
      <c r="F71" s="117"/>
      <c r="G71" s="118"/>
      <c r="H71" s="117"/>
      <c r="I71" s="117"/>
      <c r="J71" s="46"/>
      <c r="K71" s="10">
        <v>1579</v>
      </c>
      <c r="L71" s="10" t="s">
        <v>367</v>
      </c>
      <c r="M71" s="10" t="s">
        <v>813</v>
      </c>
      <c r="N71" s="10" t="s">
        <v>931</v>
      </c>
      <c r="O71" s="123">
        <v>44320</v>
      </c>
      <c r="P71"/>
      <c r="Q71" s="117"/>
      <c r="R71" s="117"/>
      <c r="S71" s="46"/>
      <c r="T71" s="46"/>
      <c r="U71" s="46"/>
      <c r="V71" s="46"/>
      <c r="W71" s="46"/>
      <c r="X71" s="46"/>
      <c r="Y71" s="46"/>
      <c r="Z71" s="117"/>
      <c r="AA71" s="117"/>
      <c r="AB71" s="118"/>
    </row>
    <row r="72" spans="2:28" s="24" customFormat="1" ht="12" customHeight="1" x14ac:dyDescent="0.45">
      <c r="B72" s="117"/>
      <c r="C72" s="117"/>
      <c r="D72" s="117"/>
      <c r="E72" s="117"/>
      <c r="F72" s="117"/>
      <c r="G72" s="118"/>
      <c r="H72" s="117"/>
      <c r="I72" s="117"/>
      <c r="J72" s="46"/>
      <c r="K72" s="10">
        <v>1558</v>
      </c>
      <c r="L72" s="10" t="s">
        <v>409</v>
      </c>
      <c r="M72" s="10" t="s">
        <v>846</v>
      </c>
      <c r="N72" s="10" t="s">
        <v>929</v>
      </c>
      <c r="O72" s="123">
        <v>44211</v>
      </c>
      <c r="P72" s="46"/>
      <c r="Q72" s="117"/>
      <c r="R72" s="117"/>
      <c r="S72" s="46"/>
      <c r="T72" s="46"/>
      <c r="U72" s="46"/>
      <c r="V72" s="46"/>
      <c r="W72" s="46"/>
      <c r="X72" s="46"/>
      <c r="Y72" s="46"/>
      <c r="Z72" s="117"/>
      <c r="AA72" s="117"/>
      <c r="AB72" s="118"/>
    </row>
    <row r="73" spans="2:28" s="24" customFormat="1" ht="12" customHeight="1" x14ac:dyDescent="0.45">
      <c r="B73" s="117"/>
      <c r="C73" s="117"/>
      <c r="D73" s="117"/>
      <c r="E73" s="117"/>
      <c r="F73" s="117"/>
      <c r="G73" s="118"/>
      <c r="H73" s="117"/>
      <c r="I73" s="117"/>
      <c r="J73" s="46"/>
      <c r="K73" s="10">
        <v>1693</v>
      </c>
      <c r="L73" s="10" t="s">
        <v>326</v>
      </c>
      <c r="M73" s="10" t="s">
        <v>780</v>
      </c>
      <c r="N73" s="10" t="s">
        <v>928</v>
      </c>
      <c r="O73" s="123">
        <v>44180</v>
      </c>
      <c r="P73" s="46"/>
      <c r="Q73" s="117"/>
      <c r="R73" s="117"/>
      <c r="S73" s="46"/>
      <c r="T73" s="46"/>
      <c r="U73" s="46"/>
      <c r="V73" s="46"/>
      <c r="W73" s="46"/>
      <c r="X73" s="46"/>
      <c r="Y73" s="46"/>
      <c r="Z73" s="117"/>
      <c r="AA73" s="117"/>
      <c r="AB73" s="118"/>
    </row>
    <row r="74" spans="2:28" s="24" customFormat="1" ht="12" customHeight="1" x14ac:dyDescent="0.45">
      <c r="B74" s="117"/>
      <c r="C74" s="117"/>
      <c r="D74" s="117"/>
      <c r="E74" s="117"/>
      <c r="F74" s="117"/>
      <c r="G74" s="118"/>
      <c r="H74" s="117"/>
      <c r="I74" s="117"/>
      <c r="J74" s="46"/>
      <c r="K74" s="10">
        <v>1567</v>
      </c>
      <c r="L74" s="10" t="s">
        <v>321</v>
      </c>
      <c r="M74" s="10" t="s">
        <v>777</v>
      </c>
      <c r="N74" s="10" t="s">
        <v>929</v>
      </c>
      <c r="O74" s="123">
        <v>44327</v>
      </c>
      <c r="P74" s="46"/>
      <c r="Q74" s="117"/>
      <c r="R74" s="117"/>
      <c r="S74" s="46"/>
      <c r="T74" s="46"/>
      <c r="U74" s="46"/>
      <c r="V74" s="46"/>
      <c r="W74" s="46"/>
      <c r="X74" s="46"/>
      <c r="Y74" s="46"/>
      <c r="Z74" s="117"/>
      <c r="AA74" s="117"/>
      <c r="AB74" s="118"/>
    </row>
    <row r="75" spans="2:28" s="24" customFormat="1" ht="12" customHeight="1" x14ac:dyDescent="0.45">
      <c r="B75" s="117"/>
      <c r="C75" s="117"/>
      <c r="D75" s="117"/>
      <c r="E75" s="117"/>
      <c r="F75" s="117"/>
      <c r="G75" s="118"/>
      <c r="H75" s="117"/>
      <c r="I75" s="117"/>
      <c r="J75" s="46"/>
      <c r="K75" s="10">
        <v>1553</v>
      </c>
      <c r="L75" s="10" t="s">
        <v>474</v>
      </c>
      <c r="M75" s="10" t="s">
        <v>893</v>
      </c>
      <c r="N75" s="10" t="s">
        <v>931</v>
      </c>
      <c r="O75" s="123">
        <v>44180</v>
      </c>
      <c r="P75" s="46"/>
      <c r="Q75" s="117"/>
      <c r="R75" s="117"/>
      <c r="S75" s="46"/>
      <c r="T75" s="46"/>
      <c r="U75" s="46"/>
      <c r="V75" s="46"/>
      <c r="W75" s="46"/>
      <c r="X75" s="46"/>
      <c r="Y75" s="46"/>
      <c r="Z75" s="117"/>
      <c r="AA75" s="117"/>
      <c r="AB75" s="118"/>
    </row>
    <row r="76" spans="2:28" s="24" customFormat="1" ht="12" customHeight="1" x14ac:dyDescent="0.45">
      <c r="B76" s="117"/>
      <c r="C76" s="117"/>
      <c r="D76" s="117"/>
      <c r="E76" s="117"/>
      <c r="F76" s="117"/>
      <c r="G76" s="118"/>
      <c r="H76" s="117"/>
      <c r="I76" s="117"/>
      <c r="J76" s="46"/>
      <c r="K76" s="10">
        <v>1723</v>
      </c>
      <c r="L76" s="10" t="s">
        <v>420</v>
      </c>
      <c r="M76" s="10" t="s">
        <v>648</v>
      </c>
      <c r="N76" s="10" t="s">
        <v>928</v>
      </c>
      <c r="O76" s="123">
        <v>44081</v>
      </c>
      <c r="P76" s="46"/>
      <c r="Q76" s="117"/>
      <c r="R76" s="117"/>
      <c r="S76" s="46"/>
      <c r="T76" s="46"/>
      <c r="U76" s="46"/>
      <c r="V76" s="46"/>
      <c r="W76" s="46"/>
      <c r="X76" s="46"/>
      <c r="Y76" s="46"/>
      <c r="Z76" s="117"/>
      <c r="AA76" s="117"/>
      <c r="AB76" s="118"/>
    </row>
    <row r="77" spans="2:28" s="24" customFormat="1" ht="12" customHeight="1" x14ac:dyDescent="0.45">
      <c r="B77" s="117"/>
      <c r="C77" s="117"/>
      <c r="D77" s="117"/>
      <c r="E77" s="117"/>
      <c r="F77" s="117"/>
      <c r="G77" s="118"/>
      <c r="H77" s="117"/>
      <c r="I77" s="117"/>
      <c r="J77" s="46"/>
      <c r="K77" s="10">
        <v>1687</v>
      </c>
      <c r="L77" s="10" t="s">
        <v>419</v>
      </c>
      <c r="M77" s="10" t="s">
        <v>854</v>
      </c>
      <c r="N77" s="10" t="s">
        <v>928</v>
      </c>
      <c r="O77" s="123">
        <v>44081</v>
      </c>
      <c r="P77" s="46"/>
      <c r="Q77" s="117"/>
      <c r="R77" s="117"/>
      <c r="S77" s="46"/>
      <c r="T77" s="46"/>
      <c r="U77" s="46"/>
      <c r="V77" s="46"/>
      <c r="W77" s="46"/>
      <c r="X77" s="46"/>
      <c r="Y77" s="46"/>
      <c r="Z77" s="117"/>
      <c r="AA77" s="117"/>
      <c r="AB77" s="118"/>
    </row>
    <row r="78" spans="2:28" s="24" customFormat="1" ht="12" customHeight="1" x14ac:dyDescent="0.45">
      <c r="B78" s="117"/>
      <c r="C78" s="117"/>
      <c r="D78" s="117"/>
      <c r="E78" s="117"/>
      <c r="F78" s="117"/>
      <c r="G78" s="118"/>
      <c r="H78" s="117"/>
      <c r="I78" s="117"/>
      <c r="J78" s="46"/>
      <c r="K78" s="10">
        <v>1557</v>
      </c>
      <c r="L78" s="10" t="s">
        <v>485</v>
      </c>
      <c r="M78" s="10" t="s">
        <v>899</v>
      </c>
      <c r="N78" s="10" t="s">
        <v>929</v>
      </c>
      <c r="O78" s="123">
        <v>44211</v>
      </c>
      <c r="P78" s="46"/>
      <c r="Q78" s="117"/>
      <c r="R78" s="117"/>
      <c r="S78" s="46"/>
      <c r="T78" s="46"/>
      <c r="U78" s="46"/>
      <c r="V78" s="46"/>
      <c r="W78" s="46"/>
      <c r="X78" s="46"/>
      <c r="Y78" s="46"/>
      <c r="Z78" s="117"/>
      <c r="AA78" s="117"/>
      <c r="AB78" s="118"/>
    </row>
    <row r="79" spans="2:28" s="24" customFormat="1" ht="12" customHeight="1" x14ac:dyDescent="0.45">
      <c r="B79" s="117"/>
      <c r="C79" s="117"/>
      <c r="D79" s="117"/>
      <c r="E79" s="117"/>
      <c r="F79" s="117"/>
      <c r="G79" s="118"/>
      <c r="H79" s="117"/>
      <c r="I79" s="117"/>
      <c r="J79" s="46"/>
      <c r="K79" s="10">
        <v>1594</v>
      </c>
      <c r="L79" s="10" t="s">
        <v>324</v>
      </c>
      <c r="M79" s="10" t="s">
        <v>595</v>
      </c>
      <c r="N79" s="10" t="s">
        <v>931</v>
      </c>
      <c r="O79" s="123">
        <v>44210</v>
      </c>
      <c r="P79" s="46"/>
      <c r="Q79" s="117"/>
      <c r="R79" s="117"/>
      <c r="S79" s="46"/>
      <c r="T79" s="46"/>
      <c r="U79" s="46"/>
      <c r="V79" s="46"/>
      <c r="W79" s="46"/>
      <c r="X79" s="46"/>
      <c r="Y79" s="46"/>
      <c r="Z79" s="117"/>
      <c r="AA79" s="117"/>
      <c r="AB79" s="118"/>
    </row>
    <row r="80" spans="2:28" s="24" customFormat="1" ht="12" customHeight="1" x14ac:dyDescent="0.45">
      <c r="B80" s="117"/>
      <c r="C80" s="117"/>
      <c r="D80" s="117"/>
      <c r="E80" s="117"/>
      <c r="F80" s="117"/>
      <c r="G80" s="118"/>
      <c r="H80" s="117"/>
      <c r="I80" s="117"/>
      <c r="J80" s="46"/>
      <c r="K80" s="10">
        <v>1582</v>
      </c>
      <c r="L80" s="10" t="s">
        <v>261</v>
      </c>
      <c r="M80" s="10" t="s">
        <v>628</v>
      </c>
      <c r="N80" s="10" t="s">
        <v>931</v>
      </c>
      <c r="O80" s="123">
        <v>43977</v>
      </c>
      <c r="P80" s="46"/>
      <c r="Q80" s="117"/>
      <c r="R80" s="117"/>
      <c r="S80" s="46"/>
      <c r="T80" s="46"/>
      <c r="U80" s="46"/>
      <c r="V80" s="46"/>
      <c r="W80" s="46"/>
      <c r="X80" s="46"/>
      <c r="Y80" s="46"/>
      <c r="Z80" s="117"/>
      <c r="AA80" s="117"/>
      <c r="AB80" s="118"/>
    </row>
    <row r="81" spans="2:28" s="24" customFormat="1" ht="12" customHeight="1" x14ac:dyDescent="0.45">
      <c r="B81" s="117"/>
      <c r="C81" s="117"/>
      <c r="D81" s="117"/>
      <c r="E81" s="117"/>
      <c r="F81" s="117"/>
      <c r="G81" s="118"/>
      <c r="H81" s="117"/>
      <c r="I81" s="117"/>
      <c r="J81" s="46"/>
      <c r="K81" s="10">
        <v>1678</v>
      </c>
      <c r="L81" s="10" t="s">
        <v>371</v>
      </c>
      <c r="M81" s="10" t="s">
        <v>10</v>
      </c>
      <c r="N81" s="10" t="s">
        <v>931</v>
      </c>
      <c r="O81" s="123">
        <v>44334</v>
      </c>
      <c r="P81" s="46"/>
      <c r="Q81" s="117"/>
      <c r="R81" s="117"/>
      <c r="S81" s="46"/>
      <c r="T81" s="46"/>
      <c r="U81" s="46"/>
      <c r="V81" s="46"/>
      <c r="W81" s="46"/>
      <c r="X81" s="46"/>
      <c r="Y81" s="46"/>
      <c r="Z81" s="117"/>
      <c r="AA81" s="117"/>
      <c r="AB81" s="118"/>
    </row>
    <row r="82" spans="2:28" s="24" customFormat="1" ht="12" customHeight="1" x14ac:dyDescent="0.45">
      <c r="B82" s="117"/>
      <c r="C82" s="117"/>
      <c r="D82" s="117"/>
      <c r="E82" s="117"/>
      <c r="F82" s="117"/>
      <c r="G82" s="118"/>
      <c r="H82" s="117"/>
      <c r="I82" s="117"/>
      <c r="J82" s="46"/>
      <c r="K82" s="10">
        <v>1507</v>
      </c>
      <c r="L82" s="10" t="s">
        <v>209</v>
      </c>
      <c r="M82" s="10" t="s">
        <v>674</v>
      </c>
      <c r="N82" s="10" t="s">
        <v>931</v>
      </c>
      <c r="O82" s="123">
        <v>44323</v>
      </c>
      <c r="P82" s="46"/>
      <c r="Q82" s="117"/>
      <c r="R82" s="117"/>
      <c r="S82" s="46"/>
      <c r="T82" s="46"/>
      <c r="U82" s="46"/>
      <c r="V82" s="46"/>
      <c r="W82" s="46"/>
      <c r="X82" s="46"/>
      <c r="Y82" s="46"/>
      <c r="Z82" s="117"/>
      <c r="AA82" s="117"/>
      <c r="AB82" s="118"/>
    </row>
    <row r="83" spans="2:28" s="24" customFormat="1" ht="12" customHeight="1" x14ac:dyDescent="0.45">
      <c r="B83" s="117"/>
      <c r="C83" s="117"/>
      <c r="D83" s="117"/>
      <c r="E83" s="117"/>
      <c r="F83" s="117"/>
      <c r="G83" s="118"/>
      <c r="H83" s="117"/>
      <c r="I83" s="117"/>
      <c r="J83" s="46"/>
      <c r="K83" s="46"/>
      <c r="L83" s="46"/>
      <c r="M83" s="46"/>
      <c r="N83" s="46"/>
      <c r="O83" s="46"/>
      <c r="P83" s="46"/>
      <c r="Q83" s="117"/>
      <c r="R83" s="117"/>
      <c r="S83" s="46"/>
      <c r="T83" s="46"/>
      <c r="U83" s="46"/>
      <c r="V83" s="46"/>
      <c r="W83" s="46"/>
      <c r="X83" s="46"/>
      <c r="Y83" s="46"/>
      <c r="Z83" s="117"/>
      <c r="AA83" s="117"/>
      <c r="AB83" s="118"/>
    </row>
    <row r="84" spans="2:28" s="24" customFormat="1" ht="12" customHeight="1" x14ac:dyDescent="0.45">
      <c r="B84" s="117"/>
      <c r="C84" s="117"/>
      <c r="D84" s="117"/>
      <c r="E84" s="117"/>
      <c r="F84" s="117"/>
      <c r="G84" s="118"/>
      <c r="H84" s="117"/>
      <c r="I84" s="117"/>
      <c r="J84" s="46"/>
      <c r="K84" s="46"/>
      <c r="L84" s="46"/>
      <c r="M84" s="46"/>
      <c r="N84" s="46"/>
      <c r="O84" s="46"/>
      <c r="P84" s="46"/>
      <c r="Q84" s="117"/>
      <c r="R84" s="117"/>
      <c r="S84" s="46"/>
      <c r="T84" s="46"/>
      <c r="U84" s="46"/>
      <c r="V84" s="46"/>
      <c r="W84" s="46"/>
      <c r="X84" s="46"/>
      <c r="Y84" s="46"/>
      <c r="Z84" s="117"/>
      <c r="AA84" s="117"/>
      <c r="AB84" s="118"/>
    </row>
    <row r="85" spans="2:28" s="24" customFormat="1" ht="12" customHeight="1" x14ac:dyDescent="0.45">
      <c r="B85" s="117"/>
      <c r="C85" s="117"/>
      <c r="D85" s="117"/>
      <c r="E85" s="117"/>
      <c r="F85" s="117"/>
      <c r="G85" s="118"/>
      <c r="H85" s="117"/>
      <c r="I85" s="117"/>
      <c r="J85" s="46"/>
      <c r="K85" s="46"/>
      <c r="L85" s="46"/>
      <c r="M85" s="46"/>
      <c r="N85" s="46"/>
      <c r="O85" s="46"/>
      <c r="P85" s="46"/>
      <c r="Q85" s="117"/>
      <c r="R85" s="117"/>
      <c r="S85" s="46"/>
      <c r="T85" s="46"/>
      <c r="U85" s="46"/>
      <c r="V85" s="46"/>
      <c r="W85" s="46"/>
      <c r="X85" s="46"/>
      <c r="Y85" s="46"/>
      <c r="Z85" s="117"/>
      <c r="AA85" s="117"/>
      <c r="AB85" s="118"/>
    </row>
    <row r="86" spans="2:28" s="24" customFormat="1" ht="12" customHeight="1" x14ac:dyDescent="0.45">
      <c r="B86" s="117"/>
      <c r="C86" s="117"/>
      <c r="D86" s="117"/>
      <c r="E86" s="117"/>
      <c r="F86" s="117"/>
      <c r="G86" s="118"/>
      <c r="H86" s="117"/>
      <c r="I86" s="117"/>
      <c r="J86" s="46"/>
      <c r="K86" s="46"/>
      <c r="L86" s="46"/>
      <c r="M86" s="46"/>
      <c r="N86" s="46"/>
      <c r="O86" s="46"/>
      <c r="P86" s="46"/>
      <c r="Q86" s="117"/>
      <c r="R86" s="117"/>
      <c r="S86" s="46"/>
      <c r="T86" s="46"/>
      <c r="U86" s="46"/>
      <c r="V86" s="46"/>
      <c r="W86" s="46"/>
      <c r="X86" s="46"/>
      <c r="Y86" s="46"/>
      <c r="Z86" s="117"/>
      <c r="AA86" s="117"/>
      <c r="AB86" s="118"/>
    </row>
    <row r="87" spans="2:28" s="24" customFormat="1" ht="12" customHeight="1" x14ac:dyDescent="0.45">
      <c r="B87" s="117"/>
      <c r="C87" s="117"/>
      <c r="D87" s="117"/>
      <c r="E87" s="117"/>
      <c r="F87" s="117"/>
      <c r="G87" s="118"/>
      <c r="H87" s="117"/>
      <c r="I87" s="117"/>
      <c r="J87" s="46"/>
      <c r="K87" s="46"/>
      <c r="L87" s="46"/>
      <c r="M87" s="46"/>
      <c r="N87" s="46"/>
      <c r="O87" s="46"/>
      <c r="P87" s="46"/>
      <c r="Q87" s="117"/>
      <c r="R87" s="117"/>
      <c r="S87" s="46"/>
      <c r="T87" s="46"/>
      <c r="U87" s="46"/>
      <c r="V87" s="46"/>
      <c r="W87" s="46"/>
      <c r="X87" s="46"/>
      <c r="Y87" s="46"/>
      <c r="Z87" s="117"/>
      <c r="AA87" s="117"/>
      <c r="AB87" s="118"/>
    </row>
    <row r="88" spans="2:28" s="24" customFormat="1" ht="12" customHeight="1" x14ac:dyDescent="0.45">
      <c r="B88" s="117"/>
      <c r="C88" s="117"/>
      <c r="D88" s="117"/>
      <c r="E88" s="117"/>
      <c r="F88" s="117"/>
      <c r="G88" s="118"/>
      <c r="H88" s="117"/>
      <c r="I88" s="117"/>
      <c r="J88" s="46"/>
      <c r="K88" s="46"/>
      <c r="L88" s="46"/>
      <c r="M88" s="46"/>
      <c r="N88" s="46"/>
      <c r="O88" s="46"/>
      <c r="P88" s="46"/>
      <c r="Q88" s="117"/>
      <c r="R88" s="117"/>
      <c r="S88" s="46"/>
      <c r="T88" s="46"/>
      <c r="U88" s="46"/>
      <c r="V88" s="46"/>
      <c r="W88" s="46"/>
      <c r="X88" s="46"/>
      <c r="Y88" s="46"/>
      <c r="Z88" s="117"/>
      <c r="AA88" s="117"/>
      <c r="AB88" s="118"/>
    </row>
    <row r="89" spans="2:28" s="24" customFormat="1" ht="12" customHeight="1" x14ac:dyDescent="0.45">
      <c r="B89" s="117"/>
      <c r="C89" s="117"/>
      <c r="D89" s="117"/>
      <c r="E89" s="117"/>
      <c r="F89" s="117"/>
      <c r="G89" s="118"/>
      <c r="H89" s="117"/>
      <c r="I89" s="117"/>
      <c r="J89" s="46"/>
      <c r="K89" s="46"/>
      <c r="L89" s="46"/>
      <c r="M89" s="46"/>
      <c r="N89" s="46"/>
      <c r="O89" s="46"/>
      <c r="P89" s="46"/>
      <c r="Q89" s="117"/>
      <c r="R89" s="117"/>
      <c r="S89" s="46"/>
      <c r="T89" s="46"/>
      <c r="U89" s="46"/>
      <c r="V89" s="46"/>
      <c r="W89" s="46"/>
      <c r="X89" s="46"/>
      <c r="Y89" s="46"/>
      <c r="Z89" s="117"/>
      <c r="AA89" s="117"/>
      <c r="AB89" s="118"/>
    </row>
    <row r="90" spans="2:28" s="24" customFormat="1" ht="12" customHeight="1" x14ac:dyDescent="0.45">
      <c r="B90" s="117"/>
      <c r="C90" s="117"/>
      <c r="D90" s="117"/>
      <c r="E90" s="117"/>
      <c r="F90" s="117"/>
      <c r="G90" s="118"/>
      <c r="H90" s="117"/>
      <c r="I90" s="117"/>
      <c r="J90" s="46"/>
      <c r="K90" s="46"/>
      <c r="L90" s="46"/>
      <c r="M90" s="46"/>
      <c r="N90" s="46"/>
      <c r="O90" s="46"/>
      <c r="P90" s="46"/>
      <c r="Q90" s="117"/>
      <c r="R90" s="117"/>
      <c r="S90" s="46"/>
      <c r="T90" s="46"/>
      <c r="U90" s="46"/>
      <c r="V90" s="46"/>
      <c r="W90" s="46"/>
      <c r="X90" s="46"/>
      <c r="Y90" s="46"/>
      <c r="Z90" s="117"/>
      <c r="AA90" s="117"/>
      <c r="AB90" s="118"/>
    </row>
    <row r="91" spans="2:28" s="24" customFormat="1" ht="12" customHeight="1" x14ac:dyDescent="0.45">
      <c r="B91" s="117"/>
      <c r="C91" s="117"/>
      <c r="D91" s="117"/>
      <c r="E91" s="117"/>
      <c r="F91" s="117"/>
      <c r="G91" s="118"/>
      <c r="H91" s="117"/>
      <c r="I91" s="117"/>
      <c r="J91" s="46"/>
      <c r="K91" s="46"/>
      <c r="L91" s="46"/>
      <c r="M91" s="46"/>
      <c r="N91" s="46"/>
      <c r="O91" s="46"/>
      <c r="P91" s="46"/>
      <c r="Q91" s="117"/>
      <c r="R91" s="117"/>
      <c r="S91" s="46"/>
      <c r="T91" s="46"/>
      <c r="U91" s="46"/>
      <c r="V91" s="46"/>
      <c r="W91" s="46"/>
      <c r="X91" s="46"/>
      <c r="Y91" s="46"/>
      <c r="Z91" s="117"/>
      <c r="AA91" s="117"/>
      <c r="AB91" s="118"/>
    </row>
    <row r="92" spans="2:28" s="24" customFormat="1" ht="12" customHeight="1" x14ac:dyDescent="0.45">
      <c r="B92" s="117"/>
      <c r="C92" s="117"/>
      <c r="D92" s="117"/>
      <c r="E92" s="117"/>
      <c r="F92" s="117"/>
      <c r="G92" s="118"/>
      <c r="H92" s="117"/>
      <c r="I92" s="117"/>
      <c r="J92" s="46"/>
      <c r="K92" s="46"/>
      <c r="L92" s="46"/>
      <c r="M92" s="46"/>
      <c r="N92" s="46"/>
      <c r="O92" s="46"/>
      <c r="P92" s="46"/>
      <c r="Q92" s="117"/>
      <c r="R92" s="117"/>
      <c r="S92" s="46"/>
      <c r="T92" s="46"/>
      <c r="U92" s="46"/>
      <c r="V92" s="46"/>
      <c r="W92" s="46"/>
      <c r="X92" s="46"/>
      <c r="Y92" s="46"/>
      <c r="Z92" s="117"/>
      <c r="AA92" s="117"/>
      <c r="AB92" s="118"/>
    </row>
    <row r="93" spans="2:28" s="24" customFormat="1" ht="12" customHeight="1" x14ac:dyDescent="0.45">
      <c r="B93" s="117"/>
      <c r="C93" s="117"/>
      <c r="D93" s="117"/>
      <c r="E93" s="117"/>
      <c r="F93" s="117"/>
      <c r="G93" s="118"/>
      <c r="H93" s="117"/>
      <c r="I93" s="117"/>
      <c r="J93" s="46"/>
      <c r="K93" s="46"/>
      <c r="L93" s="46"/>
      <c r="M93" s="46"/>
      <c r="N93" s="46"/>
      <c r="O93" s="46"/>
      <c r="P93" s="46"/>
      <c r="Q93" s="117"/>
      <c r="R93" s="117"/>
      <c r="S93" s="10"/>
      <c r="T93" s="10"/>
      <c r="U93" s="10"/>
      <c r="V93" s="10"/>
      <c r="W93" s="51"/>
      <c r="X93" s="46"/>
      <c r="Y93" s="46"/>
      <c r="Z93" s="117"/>
      <c r="AA93" s="117"/>
      <c r="AB93" s="118"/>
    </row>
    <row r="94" spans="2:28" s="24" customFormat="1" ht="12" customHeight="1" x14ac:dyDescent="0.45">
      <c r="B94" s="117"/>
      <c r="C94" s="117"/>
      <c r="D94" s="117"/>
      <c r="E94" s="117"/>
      <c r="F94" s="117"/>
      <c r="G94" s="118"/>
      <c r="H94" s="117"/>
      <c r="I94" s="117"/>
      <c r="J94" s="46"/>
      <c r="K94" s="46"/>
      <c r="L94" s="46"/>
      <c r="M94" s="46"/>
      <c r="N94" s="46"/>
      <c r="O94" s="46"/>
      <c r="P94" s="46"/>
      <c r="Q94" s="117"/>
      <c r="R94" s="117"/>
      <c r="S94" s="10"/>
      <c r="T94" s="10"/>
      <c r="U94" s="10"/>
      <c r="V94" s="10"/>
      <c r="W94" s="51"/>
      <c r="X94" s="46"/>
      <c r="Y94" s="46"/>
      <c r="Z94" s="117"/>
      <c r="AA94" s="117"/>
      <c r="AB94" s="118"/>
    </row>
    <row r="95" spans="2:28" s="24" customFormat="1" ht="12" customHeight="1" x14ac:dyDescent="0.45">
      <c r="B95" s="117"/>
      <c r="C95" s="117"/>
      <c r="D95" s="117"/>
      <c r="E95" s="117"/>
      <c r="F95" s="117"/>
      <c r="G95" s="118"/>
      <c r="H95" s="117"/>
      <c r="I95" s="117"/>
      <c r="J95" s="46"/>
      <c r="K95" s="46"/>
      <c r="L95" s="46"/>
      <c r="M95" s="46"/>
      <c r="N95" s="46"/>
      <c r="O95" s="46"/>
      <c r="P95" s="46"/>
      <c r="Q95" s="117"/>
      <c r="R95" s="117"/>
      <c r="S95" s="10"/>
      <c r="T95" s="10"/>
      <c r="U95" s="10"/>
      <c r="V95" s="10"/>
      <c r="W95" s="51"/>
      <c r="X95" s="46"/>
      <c r="Y95" s="46"/>
      <c r="Z95" s="117"/>
      <c r="AA95" s="117"/>
      <c r="AB95" s="118"/>
    </row>
    <row r="96" spans="2:28" s="24" customFormat="1" ht="12" customHeight="1" x14ac:dyDescent="0.45">
      <c r="B96" s="117"/>
      <c r="C96" s="117"/>
      <c r="D96" s="117"/>
      <c r="E96" s="117"/>
      <c r="F96" s="117"/>
      <c r="G96" s="118"/>
      <c r="H96" s="117"/>
      <c r="I96" s="117"/>
      <c r="J96" s="46"/>
      <c r="K96" s="46"/>
      <c r="L96" s="46"/>
      <c r="M96" s="46"/>
      <c r="N96" s="46"/>
      <c r="O96" s="46"/>
      <c r="P96" s="46"/>
      <c r="Q96" s="117"/>
      <c r="R96" s="117"/>
      <c r="S96" s="10"/>
      <c r="T96" s="10"/>
      <c r="U96" s="10"/>
      <c r="V96" s="10"/>
      <c r="W96" s="51"/>
      <c r="X96" s="46"/>
      <c r="Y96" s="46"/>
      <c r="Z96" s="117"/>
      <c r="AA96" s="117"/>
      <c r="AB96" s="118"/>
    </row>
    <row r="97" spans="2:28" s="24" customFormat="1" ht="12" customHeight="1" x14ac:dyDescent="0.45">
      <c r="B97" s="117"/>
      <c r="C97" s="117"/>
      <c r="D97" s="117"/>
      <c r="E97" s="117"/>
      <c r="F97" s="117"/>
      <c r="G97" s="118"/>
      <c r="H97" s="117"/>
      <c r="I97" s="117"/>
      <c r="J97" s="46"/>
      <c r="K97" s="46"/>
      <c r="L97" s="46"/>
      <c r="M97" s="46"/>
      <c r="N97" s="46"/>
      <c r="O97" s="46"/>
      <c r="P97" s="46"/>
      <c r="Q97" s="117"/>
      <c r="R97" s="117"/>
      <c r="S97" s="10"/>
      <c r="T97" s="10"/>
      <c r="U97" s="10"/>
      <c r="V97" s="10"/>
      <c r="W97" s="51"/>
      <c r="X97" s="46"/>
      <c r="Y97" s="46"/>
      <c r="Z97" s="117"/>
      <c r="AA97" s="117"/>
      <c r="AB97" s="118"/>
    </row>
  </sheetData>
  <sheetProtection selectLockedCells="1" pivotTables="0" selectUnlockedCells="1"/>
  <mergeCells count="1">
    <mergeCell ref="H3:AA5"/>
  </mergeCells>
  <printOptions horizontalCentered="1" verticalCentered="1"/>
  <pageMargins left="0.70866141732283472" right="0.70866141732283472" top="0.74803149606299213" bottom="0.74803149606299213" header="0.31496062992125984" footer="0.31496062992125984"/>
  <pageSetup paperSize="9" scale="59" orientation="landscape" horizontalDpi="0" verticalDpi="0" r:id="rId3"/>
  <headerFooter>
    <oddFooter>&amp;LACetO&amp;Ccontact@ac-and-o.com&amp;RMai 2021</oddFooter>
  </headerFooter>
  <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5975-2D82-45FC-B496-04339A5EA919}">
  <sheetPr>
    <tabColor rgb="FF7030A0"/>
    <pageSetUpPr fitToPage="1"/>
  </sheetPr>
  <dimension ref="B1:E29"/>
  <sheetViews>
    <sheetView showGridLines="0" workbookViewId="0"/>
  </sheetViews>
  <sheetFormatPr baseColWidth="10" defaultColWidth="10.86328125" defaultRowHeight="14.25" x14ac:dyDescent="0.45"/>
  <cols>
    <col min="1" max="1" width="3.59765625" style="24" customWidth="1"/>
    <col min="2" max="3" width="5.59765625" style="24" customWidth="1"/>
    <col min="4" max="4" width="140.59765625" style="24" customWidth="1"/>
    <col min="5" max="5" width="5.59765625" style="24" customWidth="1"/>
    <col min="6" max="6" width="3.59765625" style="24" customWidth="1"/>
    <col min="7" max="16384" width="10.86328125" style="24"/>
  </cols>
  <sheetData>
    <row r="1" spans="2:5" ht="14.65" thickBot="1" x14ac:dyDescent="0.5"/>
    <row r="2" spans="2:5" x14ac:dyDescent="0.45">
      <c r="B2" s="77"/>
      <c r="C2" s="78"/>
      <c r="D2" s="78"/>
      <c r="E2" s="25"/>
    </row>
    <row r="3" spans="2:5" ht="18" x14ac:dyDescent="0.45">
      <c r="B3" s="79"/>
      <c r="C3" s="202" t="s">
        <v>966</v>
      </c>
      <c r="D3" s="202"/>
      <c r="E3" s="26"/>
    </row>
    <row r="4" spans="2:5" x14ac:dyDescent="0.45">
      <c r="B4" s="79"/>
      <c r="C4" s="80"/>
      <c r="D4" s="80"/>
      <c r="E4" s="26"/>
    </row>
    <row r="5" spans="2:5" ht="15" customHeight="1" x14ac:dyDescent="0.45">
      <c r="B5" s="79"/>
      <c r="C5" s="80"/>
      <c r="D5" s="81" t="s">
        <v>965</v>
      </c>
      <c r="E5" s="26"/>
    </row>
    <row r="6" spans="2:5" ht="15" customHeight="1" x14ac:dyDescent="0.45">
      <c r="B6" s="79"/>
      <c r="C6" s="80"/>
      <c r="D6" s="203" t="s">
        <v>1025</v>
      </c>
      <c r="E6" s="26"/>
    </row>
    <row r="7" spans="2:5" x14ac:dyDescent="0.45">
      <c r="B7" s="79"/>
      <c r="C7" s="80"/>
      <c r="D7" s="203"/>
      <c r="E7" s="26"/>
    </row>
    <row r="8" spans="2:5" ht="18.75" customHeight="1" x14ac:dyDescent="0.45">
      <c r="B8" s="79"/>
      <c r="C8" s="80"/>
      <c r="D8" s="81" t="s">
        <v>964</v>
      </c>
      <c r="E8" s="26"/>
    </row>
    <row r="9" spans="2:5" ht="15" customHeight="1" x14ac:dyDescent="0.45">
      <c r="B9" s="79"/>
      <c r="C9" s="80"/>
      <c r="D9" s="82" t="s">
        <v>1026</v>
      </c>
      <c r="E9" s="26"/>
    </row>
    <row r="10" spans="2:5" ht="15" customHeight="1" x14ac:dyDescent="0.45">
      <c r="B10" s="79"/>
      <c r="C10" s="80"/>
      <c r="D10" s="83" t="s">
        <v>963</v>
      </c>
      <c r="E10" s="26"/>
    </row>
    <row r="11" spans="2:5" ht="15" customHeight="1" x14ac:dyDescent="0.45">
      <c r="B11" s="79"/>
      <c r="C11" s="80"/>
      <c r="D11" s="99" t="s">
        <v>1007</v>
      </c>
      <c r="E11" s="26"/>
    </row>
    <row r="12" spans="2:5" ht="15" customHeight="1" x14ac:dyDescent="0.45">
      <c r="B12" s="79"/>
      <c r="C12" s="80"/>
      <c r="D12" s="100" t="s">
        <v>1029</v>
      </c>
      <c r="E12" s="26"/>
    </row>
    <row r="13" spans="2:5" x14ac:dyDescent="0.45">
      <c r="B13" s="79"/>
      <c r="C13" s="80"/>
      <c r="D13" s="99" t="s">
        <v>1004</v>
      </c>
      <c r="E13" s="26"/>
    </row>
    <row r="14" spans="2:5" x14ac:dyDescent="0.45">
      <c r="B14" s="79"/>
      <c r="C14" s="80"/>
      <c r="D14" s="99" t="s">
        <v>1006</v>
      </c>
      <c r="E14" s="26"/>
    </row>
    <row r="15" spans="2:5" ht="15" customHeight="1" x14ac:dyDescent="0.45">
      <c r="B15" s="79"/>
      <c r="C15" s="80"/>
      <c r="D15" s="82" t="s">
        <v>979</v>
      </c>
      <c r="E15" s="26"/>
    </row>
    <row r="16" spans="2:5" x14ac:dyDescent="0.45">
      <c r="B16" s="79"/>
      <c r="C16" s="80"/>
      <c r="D16" s="81" t="s">
        <v>962</v>
      </c>
      <c r="E16" s="26"/>
    </row>
    <row r="17" spans="2:5" x14ac:dyDescent="0.45">
      <c r="B17" s="79"/>
      <c r="C17" s="80"/>
      <c r="D17" s="203" t="s">
        <v>961</v>
      </c>
      <c r="E17" s="26"/>
    </row>
    <row r="18" spans="2:5" ht="15" customHeight="1" x14ac:dyDescent="0.45">
      <c r="B18" s="79"/>
      <c r="C18" s="80"/>
      <c r="D18" s="203"/>
      <c r="E18" s="26"/>
    </row>
    <row r="19" spans="2:5" ht="15" customHeight="1" x14ac:dyDescent="0.45">
      <c r="B19" s="79"/>
      <c r="C19" s="80"/>
      <c r="D19" s="84"/>
      <c r="E19" s="26"/>
    </row>
    <row r="20" spans="2:5" x14ac:dyDescent="0.45">
      <c r="B20" s="79"/>
      <c r="C20" s="80"/>
      <c r="D20" s="85" t="s">
        <v>960</v>
      </c>
      <c r="E20" s="26"/>
    </row>
    <row r="21" spans="2:5" ht="32.25" customHeight="1" x14ac:dyDescent="0.45">
      <c r="B21" s="79"/>
      <c r="C21" s="80"/>
      <c r="D21" s="84" t="s">
        <v>1028</v>
      </c>
      <c r="E21" s="26"/>
    </row>
    <row r="22" spans="2:5" x14ac:dyDescent="0.45">
      <c r="B22" s="79"/>
      <c r="C22" s="80"/>
      <c r="D22" s="84"/>
      <c r="E22" s="26"/>
    </row>
    <row r="23" spans="2:5" x14ac:dyDescent="0.45">
      <c r="B23" s="79"/>
      <c r="C23" s="80"/>
      <c r="D23" s="86" t="s">
        <v>959</v>
      </c>
      <c r="E23" s="26"/>
    </row>
    <row r="24" spans="2:5" ht="15" customHeight="1" x14ac:dyDescent="0.45">
      <c r="B24" s="79"/>
      <c r="C24" s="80"/>
      <c r="D24" s="204" t="s">
        <v>958</v>
      </c>
      <c r="E24" s="26"/>
    </row>
    <row r="25" spans="2:5" x14ac:dyDescent="0.45">
      <c r="B25" s="79"/>
      <c r="C25" s="80"/>
      <c r="D25" s="204"/>
      <c r="E25" s="26"/>
    </row>
    <row r="26" spans="2:5" ht="14.65" thickBot="1" x14ac:dyDescent="0.5">
      <c r="B26" s="79"/>
      <c r="C26" s="80"/>
      <c r="D26" s="80"/>
      <c r="E26" s="26"/>
    </row>
    <row r="27" spans="2:5" x14ac:dyDescent="0.45">
      <c r="B27" s="79"/>
      <c r="C27" s="205" t="s">
        <v>1005</v>
      </c>
      <c r="D27" s="206"/>
      <c r="E27" s="26"/>
    </row>
    <row r="28" spans="2:5" ht="14.65" thickBot="1" x14ac:dyDescent="0.5">
      <c r="B28" s="79"/>
      <c r="C28" s="200" t="s">
        <v>1027</v>
      </c>
      <c r="D28" s="201"/>
      <c r="E28" s="26"/>
    </row>
    <row r="29" spans="2:5" ht="14.65" thickBot="1" x14ac:dyDescent="0.5">
      <c r="B29" s="27"/>
      <c r="C29" s="28"/>
      <c r="D29" s="28"/>
      <c r="E29" s="29"/>
    </row>
  </sheetData>
  <sheetProtection algorithmName="SHA-512" hashValue="KIJSkJXQ2lm7q1PrrYPmBsebtC/yQmTWvhiiqP8mwE46nfZBU52KSSCnAvd+wzD/Min864+38RsbmN48ePTKew==" saltValue="FclefBr900lkwmXENy3WoA==" spinCount="100000" sheet="1" selectLockedCells="1"/>
  <mergeCells count="6">
    <mergeCell ref="C28:D28"/>
    <mergeCell ref="C3:D3"/>
    <mergeCell ref="D6:D7"/>
    <mergeCell ref="D17:D18"/>
    <mergeCell ref="D24:D25"/>
    <mergeCell ref="C27:D27"/>
  </mergeCells>
  <hyperlinks>
    <hyperlink ref="C28:D28" r:id="rId1" display="Il peut être enrichi de manière à le faire coller au mieux à vos attentes. N'hésitez pas à nous contacter !" xr:uid="{7657A5F8-0F06-4942-813B-85ED377B5083}"/>
  </hyperlinks>
  <printOptions horizontalCentered="1" verticalCentered="1"/>
  <pageMargins left="0.70866141732283472" right="0.70866141732283472" top="0.74803149606299213" bottom="0.74803149606299213" header="0.31496062992125984" footer="0.31496062992125984"/>
  <pageSetup paperSize="9" scale="81"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56895-BCC2-48D2-B418-3129E768AB86}">
  <sheetPr>
    <tabColor rgb="FF005CA9"/>
    <pageSetUpPr fitToPage="1"/>
  </sheetPr>
  <dimension ref="B1:M26"/>
  <sheetViews>
    <sheetView showGridLines="0" workbookViewId="0">
      <selection activeCell="H30" sqref="H30"/>
    </sheetView>
  </sheetViews>
  <sheetFormatPr baseColWidth="10" defaultRowHeight="15" customHeight="1" x14ac:dyDescent="0.45"/>
  <cols>
    <col min="1" max="2" width="3.59765625" customWidth="1"/>
    <col min="3" max="3" width="5.59765625" customWidth="1"/>
    <col min="4" max="4" width="19.86328125" customWidth="1"/>
    <col min="8" max="8" width="7.1328125" customWidth="1"/>
    <col min="13" max="14" width="3.59765625" customWidth="1"/>
  </cols>
  <sheetData>
    <row r="1" spans="2:13" ht="15" customHeight="1" thickBot="1" x14ac:dyDescent="0.5"/>
    <row r="2" spans="2:13" ht="15" customHeight="1" x14ac:dyDescent="0.45">
      <c r="B2" s="77"/>
      <c r="C2" s="78"/>
      <c r="D2" s="78"/>
      <c r="E2" s="78"/>
      <c r="F2" s="78"/>
      <c r="G2" s="78"/>
      <c r="H2" s="78"/>
      <c r="I2" s="78"/>
      <c r="J2" s="78"/>
      <c r="K2" s="78"/>
      <c r="L2" s="78"/>
      <c r="M2" s="87"/>
    </row>
    <row r="3" spans="2:13" ht="15" customHeight="1" x14ac:dyDescent="0.45">
      <c r="B3" s="79"/>
      <c r="C3" s="80"/>
      <c r="D3" s="80"/>
      <c r="E3" s="80"/>
      <c r="F3" s="80"/>
      <c r="G3" s="80"/>
      <c r="H3" s="80"/>
      <c r="I3" s="80"/>
      <c r="J3" s="80"/>
      <c r="K3" s="80"/>
      <c r="L3" s="80"/>
      <c r="M3" s="88"/>
    </row>
    <row r="4" spans="2:13" ht="15" customHeight="1" x14ac:dyDescent="0.45">
      <c r="B4" s="79"/>
      <c r="C4" s="89" t="s">
        <v>1003</v>
      </c>
      <c r="D4" s="80"/>
      <c r="E4" s="80"/>
      <c r="F4" s="89"/>
      <c r="G4" s="89"/>
      <c r="H4" s="89"/>
      <c r="I4" s="89"/>
      <c r="J4" s="80"/>
      <c r="K4" s="80"/>
      <c r="L4" s="80"/>
      <c r="M4" s="88"/>
    </row>
    <row r="5" spans="2:13" ht="15" customHeight="1" x14ac:dyDescent="0.45">
      <c r="B5" s="79"/>
      <c r="C5" s="80"/>
      <c r="D5" s="80"/>
      <c r="E5" s="210"/>
      <c r="F5" s="210"/>
      <c r="G5" s="210"/>
      <c r="H5" s="89"/>
      <c r="I5" s="89"/>
      <c r="J5" s="80"/>
      <c r="K5" s="80"/>
      <c r="L5" s="80"/>
      <c r="M5" s="88"/>
    </row>
    <row r="6" spans="2:13" ht="15" customHeight="1" x14ac:dyDescent="0.45">
      <c r="B6" s="79"/>
      <c r="C6" s="90"/>
      <c r="D6" s="90"/>
      <c r="E6" s="211" t="s">
        <v>971</v>
      </c>
      <c r="F6" s="211"/>
      <c r="G6" s="211"/>
      <c r="H6" s="211"/>
      <c r="I6" s="211"/>
      <c r="J6" s="211"/>
      <c r="K6" s="211"/>
      <c r="L6" s="211"/>
      <c r="M6" s="88"/>
    </row>
    <row r="7" spans="2:13" ht="15" customHeight="1" x14ac:dyDescent="0.45">
      <c r="B7" s="79"/>
      <c r="C7" s="90"/>
      <c r="D7" s="90"/>
      <c r="E7" s="211"/>
      <c r="F7" s="211"/>
      <c r="G7" s="211"/>
      <c r="H7" s="211"/>
      <c r="I7" s="211"/>
      <c r="J7" s="211"/>
      <c r="K7" s="211"/>
      <c r="L7" s="211"/>
      <c r="M7" s="88"/>
    </row>
    <row r="8" spans="2:13" ht="15" customHeight="1" x14ac:dyDescent="0.45">
      <c r="B8" s="79"/>
      <c r="C8" s="90"/>
      <c r="D8" s="90"/>
      <c r="E8" s="211"/>
      <c r="F8" s="211"/>
      <c r="G8" s="211"/>
      <c r="H8" s="211"/>
      <c r="I8" s="211"/>
      <c r="J8" s="211"/>
      <c r="K8" s="211"/>
      <c r="L8" s="211"/>
      <c r="M8" s="88"/>
    </row>
    <row r="9" spans="2:13" ht="15" customHeight="1" x14ac:dyDescent="0.85">
      <c r="B9" s="79"/>
      <c r="C9" s="80"/>
      <c r="D9" s="80"/>
      <c r="E9" s="91"/>
      <c r="F9" s="91"/>
      <c r="G9" s="91"/>
      <c r="H9" s="91"/>
      <c r="I9" s="91"/>
      <c r="J9" s="80"/>
      <c r="K9" s="80"/>
      <c r="L9" s="80"/>
      <c r="M9" s="88"/>
    </row>
    <row r="10" spans="2:13" ht="15" customHeight="1" x14ac:dyDescent="0.45">
      <c r="B10" s="79"/>
      <c r="C10" s="90"/>
      <c r="D10" s="90"/>
      <c r="E10" s="211" t="s">
        <v>970</v>
      </c>
      <c r="F10" s="211"/>
      <c r="G10" s="211"/>
      <c r="H10" s="211"/>
      <c r="I10" s="211"/>
      <c r="J10" s="211"/>
      <c r="K10" s="211"/>
      <c r="L10" s="211"/>
      <c r="M10" s="88"/>
    </row>
    <row r="11" spans="2:13" ht="15" customHeight="1" x14ac:dyDescent="0.45">
      <c r="B11" s="79"/>
      <c r="C11" s="90"/>
      <c r="D11" s="90"/>
      <c r="E11" s="211"/>
      <c r="F11" s="211"/>
      <c r="G11" s="211"/>
      <c r="H11" s="211"/>
      <c r="I11" s="211"/>
      <c r="J11" s="211"/>
      <c r="K11" s="211"/>
      <c r="L11" s="211"/>
      <c r="M11" s="88"/>
    </row>
    <row r="12" spans="2:13" ht="15" customHeight="1" x14ac:dyDescent="0.45">
      <c r="B12" s="79"/>
      <c r="C12" s="90"/>
      <c r="D12" s="90"/>
      <c r="E12" s="211"/>
      <c r="F12" s="211"/>
      <c r="G12" s="211"/>
      <c r="H12" s="211"/>
      <c r="I12" s="211"/>
      <c r="J12" s="211"/>
      <c r="K12" s="211"/>
      <c r="L12" s="211"/>
      <c r="M12" s="88"/>
    </row>
    <row r="13" spans="2:13" ht="15" customHeight="1" x14ac:dyDescent="0.45">
      <c r="B13" s="79"/>
      <c r="C13" s="80"/>
      <c r="D13" s="80"/>
      <c r="E13" s="92"/>
      <c r="F13" s="92"/>
      <c r="G13" s="92"/>
      <c r="H13" s="92"/>
      <c r="I13" s="92"/>
      <c r="J13" s="80"/>
      <c r="K13" s="80"/>
      <c r="L13" s="80"/>
      <c r="M13" s="88"/>
    </row>
    <row r="14" spans="2:13" ht="15" customHeight="1" x14ac:dyDescent="0.45">
      <c r="B14" s="79"/>
      <c r="C14" s="90"/>
      <c r="D14" s="90"/>
      <c r="E14" s="212" t="s">
        <v>969</v>
      </c>
      <c r="F14" s="212"/>
      <c r="G14" s="212"/>
      <c r="H14" s="212"/>
      <c r="I14" s="212"/>
      <c r="J14" s="212"/>
      <c r="K14" s="212"/>
      <c r="L14" s="212"/>
      <c r="M14" s="88"/>
    </row>
    <row r="15" spans="2:13" ht="15" customHeight="1" x14ac:dyDescent="0.45">
      <c r="B15" s="79"/>
      <c r="C15" s="90"/>
      <c r="D15" s="90"/>
      <c r="E15" s="212"/>
      <c r="F15" s="212"/>
      <c r="G15" s="212"/>
      <c r="H15" s="212"/>
      <c r="I15" s="212"/>
      <c r="J15" s="212"/>
      <c r="K15" s="212"/>
      <c r="L15" s="212"/>
      <c r="M15" s="88"/>
    </row>
    <row r="16" spans="2:13" ht="15" customHeight="1" x14ac:dyDescent="0.45">
      <c r="B16" s="79"/>
      <c r="C16" s="90"/>
      <c r="D16" s="90"/>
      <c r="E16" s="212"/>
      <c r="F16" s="212"/>
      <c r="G16" s="212"/>
      <c r="H16" s="212"/>
      <c r="I16" s="212"/>
      <c r="J16" s="212"/>
      <c r="K16" s="212"/>
      <c r="L16" s="212"/>
      <c r="M16" s="88"/>
    </row>
    <row r="17" spans="2:13" ht="15" customHeight="1" x14ac:dyDescent="0.45">
      <c r="B17" s="79"/>
      <c r="C17" s="80"/>
      <c r="D17" s="80"/>
      <c r="E17" s="93"/>
      <c r="F17" s="93"/>
      <c r="G17" s="94"/>
      <c r="H17" s="94"/>
      <c r="I17" s="94"/>
      <c r="J17" s="80"/>
      <c r="K17" s="80"/>
      <c r="L17" s="80"/>
      <c r="M17" s="88"/>
    </row>
    <row r="18" spans="2:13" ht="15" customHeight="1" x14ac:dyDescent="0.45">
      <c r="B18" s="79"/>
      <c r="C18" s="90"/>
      <c r="D18" s="90"/>
      <c r="E18" s="211" t="s">
        <v>968</v>
      </c>
      <c r="F18" s="211"/>
      <c r="G18" s="211"/>
      <c r="H18" s="211"/>
      <c r="I18" s="211"/>
      <c r="J18" s="211"/>
      <c r="K18" s="211"/>
      <c r="L18" s="211"/>
      <c r="M18" s="88"/>
    </row>
    <row r="19" spans="2:13" ht="15" customHeight="1" x14ac:dyDescent="0.45">
      <c r="B19" s="79"/>
      <c r="C19" s="90"/>
      <c r="D19" s="90"/>
      <c r="E19" s="211"/>
      <c r="F19" s="211"/>
      <c r="G19" s="211"/>
      <c r="H19" s="211"/>
      <c r="I19" s="211"/>
      <c r="J19" s="211"/>
      <c r="K19" s="211"/>
      <c r="L19" s="211"/>
      <c r="M19" s="88"/>
    </row>
    <row r="20" spans="2:13" ht="15" customHeight="1" x14ac:dyDescent="0.45">
      <c r="B20" s="79"/>
      <c r="C20" s="90"/>
      <c r="D20" s="90"/>
      <c r="E20" s="211"/>
      <c r="F20" s="211"/>
      <c r="G20" s="211"/>
      <c r="H20" s="211"/>
      <c r="I20" s="211"/>
      <c r="J20" s="211"/>
      <c r="K20" s="211"/>
      <c r="L20" s="211"/>
      <c r="M20" s="88"/>
    </row>
    <row r="21" spans="2:13" ht="15" customHeight="1" x14ac:dyDescent="0.45">
      <c r="B21" s="79"/>
      <c r="C21" s="80"/>
      <c r="D21" s="80"/>
      <c r="E21" s="92"/>
      <c r="F21" s="92"/>
      <c r="G21" s="92"/>
      <c r="H21" s="92"/>
      <c r="I21" s="92"/>
      <c r="J21" s="80"/>
      <c r="K21" s="80"/>
      <c r="L21" s="80"/>
      <c r="M21" s="88"/>
    </row>
    <row r="22" spans="2:13" ht="15" customHeight="1" x14ac:dyDescent="0.45">
      <c r="B22" s="79"/>
      <c r="C22" s="80"/>
      <c r="D22" s="80"/>
      <c r="E22" s="92"/>
      <c r="F22" s="213" t="s">
        <v>967</v>
      </c>
      <c r="G22" s="213"/>
      <c r="H22" s="213"/>
      <c r="I22" s="213"/>
      <c r="J22" s="80"/>
      <c r="K22" s="80"/>
      <c r="L22" s="80"/>
      <c r="M22" s="88"/>
    </row>
    <row r="23" spans="2:13" ht="15" customHeight="1" x14ac:dyDescent="0.5">
      <c r="B23" s="79"/>
      <c r="C23" s="80"/>
      <c r="D23" s="80"/>
      <c r="E23" s="95"/>
      <c r="F23" s="95"/>
      <c r="G23" s="95"/>
      <c r="H23" s="95"/>
      <c r="I23" s="95"/>
      <c r="J23" s="80"/>
      <c r="K23" s="80"/>
      <c r="L23" s="80"/>
      <c r="M23" s="88"/>
    </row>
    <row r="24" spans="2:13" ht="15" customHeight="1" x14ac:dyDescent="0.55000000000000004">
      <c r="B24" s="79"/>
      <c r="C24" s="80"/>
      <c r="D24" s="80"/>
      <c r="E24" s="207"/>
      <c r="F24" s="208"/>
      <c r="G24" s="208"/>
      <c r="H24" s="208"/>
      <c r="I24" s="208"/>
      <c r="J24" s="169" t="s">
        <v>1024</v>
      </c>
      <c r="K24" s="80"/>
      <c r="L24" s="80"/>
      <c r="M24" s="88"/>
    </row>
    <row r="25" spans="2:13" ht="15" customHeight="1" thickBot="1" x14ac:dyDescent="0.5">
      <c r="B25" s="96"/>
      <c r="C25" s="97"/>
      <c r="D25" s="97"/>
      <c r="E25" s="209"/>
      <c r="F25" s="209"/>
      <c r="G25" s="209"/>
      <c r="H25" s="209"/>
      <c r="I25" s="209"/>
      <c r="J25" s="97"/>
      <c r="K25" s="97"/>
      <c r="L25" s="97"/>
      <c r="M25" s="98"/>
    </row>
    <row r="26" spans="2:13" ht="15" customHeight="1" x14ac:dyDescent="0.45">
      <c r="E26" s="7"/>
      <c r="F26" s="7"/>
      <c r="G26" s="7"/>
      <c r="H26" s="7"/>
      <c r="I26" s="7"/>
    </row>
  </sheetData>
  <sheetProtection algorithmName="SHA-512" hashValue="O2J1gXF53oTlDZKSldnfkComcYGcGOav/j8DoZpXReMHNvEHQv3qBG5TMDU70tnDDaescEzb9bKWUbTrH9peuw==" saltValue="r/mqatubHZAPSSoQHfwyig==" spinCount="100000" sheet="1" selectLockedCells="1"/>
  <mergeCells count="8">
    <mergeCell ref="E24:I24"/>
    <mergeCell ref="E25:I25"/>
    <mergeCell ref="E5:G5"/>
    <mergeCell ref="E6:L8"/>
    <mergeCell ref="E10:L12"/>
    <mergeCell ref="E14:L16"/>
    <mergeCell ref="E18:L20"/>
    <mergeCell ref="F22:I22"/>
  </mergeCells>
  <hyperlinks>
    <hyperlink ref="J24" r:id="rId1" xr:uid="{2B51EE49-BC47-44E8-8657-3EEE1E31383F}"/>
  </hyperlinks>
  <printOptions horizontalCentered="1" verticalCentered="1"/>
  <pageMargins left="0.70866141732283472" right="0.70866141732283472" top="0.74803149606299213" bottom="0.74803149606299213" header="0.31496062992125984" footer="0.31496062992125984"/>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9</vt:i4>
      </vt:variant>
    </vt:vector>
  </HeadingPairs>
  <TitlesOfParts>
    <vt:vector size="16" baseType="lpstr">
      <vt:lpstr>Données</vt:lpstr>
      <vt:lpstr>Paramètres</vt:lpstr>
      <vt:lpstr>TCD</vt:lpstr>
      <vt:lpstr> Tableau de bord</vt:lpstr>
      <vt:lpstr>Alertes</vt:lpstr>
      <vt:lpstr>Notice</vt:lpstr>
      <vt:lpstr>Qui sommes-nous</vt:lpstr>
      <vt:lpstr>' Tableau de bord'!Impression_des_titres</vt:lpstr>
      <vt:lpstr>L_Statut</vt:lpstr>
      <vt:lpstr>Motif_arrêt</vt:lpstr>
      <vt:lpstr>Periodicité</vt:lpstr>
      <vt:lpstr>Type_suivi</vt:lpstr>
      <vt:lpstr>' Tableau de bord'!Zone_d_impression</vt:lpstr>
      <vt:lpstr>Alertes!Zone_d_impression</vt:lpstr>
      <vt:lpstr>Notice!Zone_d_impression</vt:lpstr>
      <vt:lpstr>'Qui sommes-nous'!Zone_d_impression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Samia</dc:creator>
  <cp:lastModifiedBy>Benjamin Pabion</cp:lastModifiedBy>
  <cp:lastPrinted>2021-05-18T20:30:26Z</cp:lastPrinted>
  <dcterms:created xsi:type="dcterms:W3CDTF">2021-04-22T13:55:21Z</dcterms:created>
  <dcterms:modified xsi:type="dcterms:W3CDTF">2021-05-25T05:49:40Z</dcterms:modified>
</cp:coreProperties>
</file>