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C:\Users\Laurent Leroux\Documents\Serveur ACO\Prod-Formation\Gestion\Administratif\Modèles\"/>
    </mc:Choice>
  </mc:AlternateContent>
  <xr:revisionPtr revIDLastSave="0" documentId="13_ncr:1_{DF538A27-52F5-4662-9A1D-F1F3B130BC80}" xr6:coauthVersionLast="47" xr6:coauthVersionMax="47" xr10:uidLastSave="{00000000-0000-0000-0000-000000000000}"/>
  <workbookProtection workbookAlgorithmName="SHA-512" workbookHashValue="9lMYknWtpmBQoq+GD3dzFqT/Nx8zobCXPItfcGvat6HD6kcQHGqFXeq2E7r8bRbl1P1NcMeqMhOqNUbYnBtQ5A==" workbookSaltValue="XYS/EXC8OI9Ib60ZZsr0TA==" workbookSpinCount="100000" lockStructure="1"/>
  <bookViews>
    <workbookView xWindow="-120" yWindow="-120" windowWidth="29040" windowHeight="15720" xr2:uid="{C5AA9BFD-1F08-4864-8A16-BE7B924BB113}"/>
  </bookViews>
  <sheets>
    <sheet name="Formulaire" sheetId="5" r:id="rId1"/>
    <sheet name="Liste participants" sheetId="14" state="hidden" r:id="rId2"/>
    <sheet name="CGV" sheetId="7" r:id="rId3"/>
    <sheet name="Paramètres" sheetId="6" state="hidden" r:id="rId4"/>
    <sheet name="Fichier clients" sheetId="10" state="hidden" r:id="rId5"/>
    <sheet name="Fichier Facturation" sheetId="11" state="hidden" r:id="rId6"/>
    <sheet name="Facture" sheetId="12" state="hidden" r:id="rId7"/>
  </sheets>
  <definedNames>
    <definedName name="deux_dernieres_dates">#REF!</definedName>
    <definedName name="deux_premieres_dates">#REF!</definedName>
    <definedName name="L_Mme_Mr">T_Mme_Mr[Mme / Mr*]</definedName>
    <definedName name="L_noms_formations">T_formations[Nom de la formation]</definedName>
    <definedName name="L_Règlement">T_Règlement[Mode de règlement*]</definedName>
    <definedName name="Partie_1_XL1ALER_CV">T_Partie_1_XL2COMP1720[Partie_1_XL1ALER]</definedName>
    <definedName name="Partie_1_XL1FIRH_CV">T_Partie_1_XL2COMP17[Partie_1_XL1FIRH_CV]</definedName>
    <definedName name="Partie_1_XL1FORH_CV">T_Partie_1_XL2COMP172023[Partie_1_XL1FORH_CV]</definedName>
    <definedName name="Partie_1_XL1MACRH_CV">T_Partie_1_XL2COMP17202325[Partie_1_XL1MACRH_CV]</definedName>
    <definedName name="Partie_1_XL1TBRH_CV">T_Partie_1_XL2COMP1721[Partie_1_XL1TBRH_CV]</definedName>
    <definedName name="Partie_1_XL1TCDTO_CV">T_Partie_1_XL1TCDTO[Partie_1_XL1TCDTO_CV]</definedName>
    <definedName name="Partie_1_XL2COMP_CV">T_Partie_1_XL2COMP[Partie_1_XL2COMP_CV]</definedName>
    <definedName name="Partie_1_XL2REPRH_CV">T_Partie_1_XL2REPRH[Partie_1_XL2REPRH_CV]</definedName>
    <definedName name="Partie_1_XLSURME_CV">T_Partie_1_XLSURME[Partie_1_XLSURME_CV]</definedName>
    <definedName name="Partie_2_XL2COMP_CV">T_Partie_2_XL2COMP[Partie_2_XL2COMP_CV]</definedName>
    <definedName name="Partie_2_XL2REPRH_CV">T_Partie_2_XL2REPRH[Partie_2_XL2REPRH_CV]</definedName>
    <definedName name="Partie_2_XLSURME_CV">T_Partie_1_XLSURME10[Partie_2_XLSURME_CV]</definedName>
    <definedName name="_xlnm.Print_Area" localSheetId="6">Facture!$A$1:$J$45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4" l="1"/>
  <c r="G34" i="14"/>
  <c r="G33" i="14"/>
  <c r="G32" i="14"/>
  <c r="G31" i="14"/>
  <c r="G30" i="14"/>
  <c r="G29" i="14"/>
  <c r="G28" i="14"/>
  <c r="G27" i="14"/>
  <c r="E26" i="14"/>
  <c r="K35" i="14"/>
  <c r="K34" i="14"/>
  <c r="K33" i="14"/>
  <c r="K32" i="14"/>
  <c r="K31" i="14"/>
  <c r="K30" i="14"/>
  <c r="K29" i="14"/>
  <c r="K28" i="14"/>
  <c r="K27" i="14"/>
  <c r="K26" i="14"/>
  <c r="G26" i="14"/>
  <c r="F35" i="14"/>
  <c r="F34" i="14"/>
  <c r="F33" i="14"/>
  <c r="F32" i="14"/>
  <c r="F31" i="14"/>
  <c r="F30" i="14"/>
  <c r="F29" i="14"/>
  <c r="F28" i="14"/>
  <c r="F27" i="14"/>
  <c r="F26" i="14"/>
  <c r="E35" i="14"/>
  <c r="E34" i="14"/>
  <c r="E33" i="14"/>
  <c r="E32" i="14"/>
  <c r="E31" i="14"/>
  <c r="E30" i="14"/>
  <c r="E29" i="14"/>
  <c r="E28" i="14"/>
  <c r="E27" i="14"/>
  <c r="C34" i="14"/>
  <c r="C33" i="14"/>
  <c r="B34" i="14"/>
  <c r="B33" i="14"/>
  <c r="A34" i="14"/>
  <c r="A33" i="14"/>
  <c r="A15" i="14"/>
  <c r="A17" i="14"/>
  <c r="A19" i="14"/>
  <c r="A21" i="14"/>
  <c r="C20" i="14"/>
  <c r="C18" i="14"/>
  <c r="B19" i="12"/>
  <c r="E4" i="10"/>
  <c r="D4" i="10"/>
  <c r="C35" i="14"/>
  <c r="C32" i="14"/>
  <c r="C31" i="14"/>
  <c r="C30" i="14"/>
  <c r="C29" i="14"/>
  <c r="C28" i="14"/>
  <c r="C27" i="14"/>
  <c r="B35" i="14"/>
  <c r="B32" i="14"/>
  <c r="B31" i="14"/>
  <c r="B30" i="14"/>
  <c r="B29" i="14"/>
  <c r="B28" i="14"/>
  <c r="B27" i="14"/>
  <c r="A35" i="14"/>
  <c r="A32" i="14"/>
  <c r="A31" i="14"/>
  <c r="A30" i="14"/>
  <c r="A29" i="14"/>
  <c r="A28" i="14"/>
  <c r="A27" i="14"/>
  <c r="C26" i="14"/>
  <c r="B26" i="14"/>
  <c r="A26" i="14"/>
  <c r="I4" i="11"/>
  <c r="A3" i="14"/>
  <c r="A5" i="14"/>
  <c r="A7" i="14"/>
  <c r="A9" i="14"/>
  <c r="A11" i="14"/>
  <c r="A13" i="14"/>
  <c r="H3" i="6"/>
  <c r="H6" i="6"/>
  <c r="G31" i="5"/>
  <c r="C27" i="5"/>
  <c r="F25" i="5"/>
  <c r="AS5" i="6"/>
  <c r="AX3" i="6"/>
  <c r="AX4" i="6"/>
  <c r="AX5" i="6"/>
  <c r="AX6" i="6"/>
  <c r="AX7" i="6"/>
  <c r="O4" i="10"/>
  <c r="G11" i="12"/>
  <c r="G10" i="12"/>
  <c r="G9" i="12"/>
  <c r="H15" i="12"/>
  <c r="AD15" i="6"/>
  <c r="AD14" i="6"/>
  <c r="AD13" i="6"/>
  <c r="AD12" i="6"/>
  <c r="AD11" i="6"/>
  <c r="AD10" i="6"/>
  <c r="AD9" i="6"/>
  <c r="AD8" i="6"/>
  <c r="AD7" i="6"/>
  <c r="AD6" i="6"/>
  <c r="AD5" i="6"/>
  <c r="AD4" i="6"/>
  <c r="AD3" i="6"/>
  <c r="AS4" i="6"/>
  <c r="AS6" i="6"/>
  <c r="AS7" i="6"/>
  <c r="AS8" i="6"/>
  <c r="AN4" i="6"/>
  <c r="AN5" i="6"/>
  <c r="AI4" i="6"/>
  <c r="AS3" i="6"/>
  <c r="AN3" i="6"/>
  <c r="AI3" i="6"/>
  <c r="AB15" i="6"/>
  <c r="AB14" i="6"/>
  <c r="AB13" i="6"/>
  <c r="AB12" i="6"/>
  <c r="AB11" i="6"/>
  <c r="AB10" i="6"/>
  <c r="AB9" i="6"/>
  <c r="AB8" i="6"/>
  <c r="AB7" i="6"/>
  <c r="AB6" i="6"/>
  <c r="AB5" i="6"/>
  <c r="AB4" i="6"/>
  <c r="AB3" i="6"/>
  <c r="Z6" i="6"/>
  <c r="Z7" i="6"/>
  <c r="Z8" i="6"/>
  <c r="X6" i="6"/>
  <c r="X7" i="6"/>
  <c r="X8" i="6"/>
  <c r="Z3" i="6"/>
  <c r="Z4" i="6"/>
  <c r="Z5" i="6"/>
  <c r="X3" i="6"/>
  <c r="X4" i="6"/>
  <c r="X5" i="6"/>
  <c r="Q4" i="6"/>
  <c r="Q5" i="6"/>
  <c r="Q6" i="6"/>
  <c r="Q7" i="6"/>
  <c r="Q8" i="6"/>
  <c r="Q9" i="6"/>
  <c r="Q10" i="6"/>
  <c r="Q11" i="6"/>
  <c r="Q12" i="6"/>
  <c r="Q13" i="6"/>
  <c r="Q14" i="6"/>
  <c r="Q15" i="6"/>
  <c r="Q3" i="6"/>
  <c r="O4" i="6"/>
  <c r="O5" i="6"/>
  <c r="O6" i="6"/>
  <c r="O7" i="6"/>
  <c r="O8" i="6"/>
  <c r="O9" i="6"/>
  <c r="O10" i="6"/>
  <c r="O11" i="6"/>
  <c r="O12" i="6"/>
  <c r="O13" i="6"/>
  <c r="O14" i="6"/>
  <c r="O15" i="6"/>
  <c r="O3" i="6"/>
  <c r="U4" i="11"/>
  <c r="N4" i="10"/>
  <c r="M4" i="10"/>
  <c r="L4" i="10"/>
  <c r="K4" i="10"/>
  <c r="J4" i="10"/>
  <c r="I4" i="10"/>
  <c r="G4" i="10"/>
  <c r="C4" i="10"/>
  <c r="C14" i="14"/>
  <c r="C10" i="14"/>
  <c r="C16" i="14"/>
  <c r="C12" i="14"/>
  <c r="C4" i="14"/>
  <c r="C6" i="14"/>
  <c r="C8" i="14"/>
  <c r="H8" i="6"/>
  <c r="F49" i="5"/>
  <c r="F51" i="5"/>
  <c r="I26" i="12"/>
  <c r="I30" i="12"/>
  <c r="I31" i="12"/>
</calcChain>
</file>

<file path=xl/sharedStrings.xml><?xml version="1.0" encoding="utf-8"?>
<sst xmlns="http://schemas.openxmlformats.org/spreadsheetml/2006/main" count="286" uniqueCount="204">
  <si>
    <t>SOCIÉTÉ</t>
  </si>
  <si>
    <t>Nom*</t>
  </si>
  <si>
    <t>Adresse*</t>
  </si>
  <si>
    <t>Effectif*</t>
  </si>
  <si>
    <t>Code postal*</t>
  </si>
  <si>
    <t>Ville*</t>
  </si>
  <si>
    <t>Mail*</t>
  </si>
  <si>
    <t>Téléphone*</t>
  </si>
  <si>
    <t>FACTURATION</t>
  </si>
  <si>
    <t>Destinataire de la facture*</t>
  </si>
  <si>
    <t>formation@ac-and-o.com</t>
  </si>
  <si>
    <t>FORMATION</t>
  </si>
  <si>
    <t>Mme / Mr*</t>
  </si>
  <si>
    <t>Monsieur</t>
  </si>
  <si>
    <t>Fonction*</t>
  </si>
  <si>
    <t>Prénom*</t>
  </si>
  <si>
    <t>Téléphone</t>
  </si>
  <si>
    <t>RÈGLEMENT</t>
  </si>
  <si>
    <t>TVA (20 %)</t>
  </si>
  <si>
    <t>Total TTC</t>
  </si>
  <si>
    <t>Mode de règlement*</t>
  </si>
  <si>
    <t>Virement</t>
  </si>
  <si>
    <t>Conformément aux dispositions législatives et réglementaires en vigueur, vous bénéficiez d’un droit d’accès et de rectification aux informations qui vous concernent. Vous pouvez l’exercer en vous adressant à AC&amp;O.</t>
  </si>
  <si>
    <t>Madame</t>
  </si>
  <si>
    <t>Chèque</t>
  </si>
  <si>
    <t>Directement par OPCO</t>
  </si>
  <si>
    <t>Nom de la formation</t>
  </si>
  <si>
    <t>Créer un outil de suivi du plan de formation</t>
  </si>
  <si>
    <t>Manipuler et Fiabiliser vos données RH</t>
  </si>
  <si>
    <t>Faire parler vos données RH</t>
  </si>
  <si>
    <t>N°</t>
  </si>
  <si>
    <t>Société</t>
  </si>
  <si>
    <t>Nom</t>
  </si>
  <si>
    <t>Prénom</t>
  </si>
  <si>
    <t>Fonction</t>
  </si>
  <si>
    <t>Adresse</t>
  </si>
  <si>
    <t>Complément</t>
  </si>
  <si>
    <t>Code Postal</t>
  </si>
  <si>
    <t>Ville</t>
  </si>
  <si>
    <t>email</t>
  </si>
  <si>
    <t>Contact</t>
  </si>
  <si>
    <t>Adresse de facturation</t>
  </si>
  <si>
    <t>N° Client</t>
  </si>
  <si>
    <t>Client</t>
  </si>
  <si>
    <t>Objet</t>
  </si>
  <si>
    <t>Nature prest.</t>
  </si>
  <si>
    <t>Type BSI</t>
  </si>
  <si>
    <t>Nature facture</t>
  </si>
  <si>
    <t>Mnt HT
av.
remise</t>
  </si>
  <si>
    <t>Tx
remise</t>
  </si>
  <si>
    <t>Tx
fact.</t>
  </si>
  <si>
    <t>Mnt HT
ap.
remise</t>
  </si>
  <si>
    <t>Tx TVA</t>
  </si>
  <si>
    <t>TVA</t>
  </si>
  <si>
    <t>Mnt TTC facturé</t>
  </si>
  <si>
    <t>Statut</t>
  </si>
  <si>
    <t>Etat</t>
  </si>
  <si>
    <t>Date
Facture</t>
  </si>
  <si>
    <t>Date
Paiement</t>
  </si>
  <si>
    <t>Remarques</t>
  </si>
  <si>
    <t>Année de CA</t>
  </si>
  <si>
    <t>Année de Facturation</t>
    <phoneticPr fontId="1" type="noConversion"/>
  </si>
  <si>
    <t>N° cpt comptable</t>
    <phoneticPr fontId="1" type="noConversion"/>
  </si>
  <si>
    <t>Relance simple
(30 jours)</t>
  </si>
  <si>
    <t>Relance LRAR
(45j fin de mois)</t>
  </si>
  <si>
    <t>Responsable formation</t>
  </si>
  <si>
    <t>Formation</t>
  </si>
  <si>
    <t>Totalité</t>
  </si>
  <si>
    <t>Osez les macros</t>
  </si>
  <si>
    <t>J1 - XL2REPRH</t>
  </si>
  <si>
    <t>J2 - XL2REPRH</t>
  </si>
  <si>
    <t>J3 - XL2REPRH</t>
  </si>
  <si>
    <t>J4 - XL2REPRH</t>
  </si>
  <si>
    <t>Parties</t>
  </si>
  <si>
    <t>Recherche via l'intitulé</t>
  </si>
  <si>
    <t>Dates Partie 1</t>
  </si>
  <si>
    <t>Dates Partie 2</t>
  </si>
  <si>
    <t>J1 - XL2COMP</t>
  </si>
  <si>
    <t>J2 - XL2COMP</t>
  </si>
  <si>
    <t>J3 - XL2COMP</t>
  </si>
  <si>
    <t>J4 - XL2COMP</t>
  </si>
  <si>
    <t>J1 - XL1FORH</t>
  </si>
  <si>
    <t>J2 - XL1FORH</t>
  </si>
  <si>
    <t>J1 - XL1MACRH</t>
  </si>
  <si>
    <t>J2 - XL1MACRH</t>
  </si>
  <si>
    <t>Recherche Indirect pour les listes déroulantes</t>
  </si>
  <si>
    <t>AC&amp;O</t>
  </si>
  <si>
    <t>61, rue de Bagnolet</t>
  </si>
  <si>
    <t>75020 Paris</t>
  </si>
  <si>
    <t>Contact : formation@ac-and-o.com</t>
  </si>
  <si>
    <t>N° client</t>
  </si>
  <si>
    <t>Contact AC&amp;O</t>
  </si>
  <si>
    <t>Facture N°</t>
  </si>
  <si>
    <t>Date</t>
  </si>
  <si>
    <r>
      <t>100 </t>
    </r>
    <r>
      <rPr>
        <b/>
        <sz val="11"/>
        <color rgb="FFFF0000"/>
        <rFont val="Calibri"/>
        <family val="2"/>
        <scheme val="minor"/>
      </rPr>
      <t>XXX</t>
    </r>
  </si>
  <si>
    <t>TOTAL TTC</t>
  </si>
  <si>
    <t>TVA acquittée sur les encaissements</t>
  </si>
  <si>
    <t>Conditions de paiement</t>
  </si>
  <si>
    <t>Toute facture non payée à l'échéance portera intérêt à une fois et demi le taux d'intérêt légal.</t>
  </si>
  <si>
    <t>CPF : Compte Personnel de Formation</t>
  </si>
  <si>
    <t>TCD</t>
  </si>
  <si>
    <t>J1 - XL1TCDTO</t>
  </si>
  <si>
    <t>J2 - XL1TCDTO</t>
  </si>
  <si>
    <t>Formulaire à renvoyer au 
format Excel .xlsx par mail :</t>
  </si>
  <si>
    <t>Sur-mesure</t>
  </si>
  <si>
    <t>A préciser par mail</t>
  </si>
  <si>
    <t>Sur-Mesure</t>
  </si>
  <si>
    <t>N° de bon de commande/N° de dossier</t>
  </si>
  <si>
    <t>Excel avancé pour les RH</t>
  </si>
  <si>
    <t>Excel avancé pour les services financiers et les services comptabilités</t>
  </si>
  <si>
    <t>Créer des alertes automatiques sur Excel</t>
  </si>
  <si>
    <t>Partie_1_XL2REPRH_CV</t>
  </si>
  <si>
    <t>Partie_2_XL2REPRH_CV</t>
  </si>
  <si>
    <t>Partie_1_XL2COMP_CV</t>
  </si>
  <si>
    <t>Partie_2_XL2COMP_CV</t>
  </si>
  <si>
    <t>Partie_1_XL1FIRH_CV</t>
  </si>
  <si>
    <t>Partie_1_XL1TBRH_CV</t>
  </si>
  <si>
    <t>Partie_1_XL1FORH_CV</t>
  </si>
  <si>
    <t>Partie_1_XL1MACRH_CV</t>
  </si>
  <si>
    <t>Partie_1_XL1TCDTO_CV</t>
  </si>
  <si>
    <t>Partie_1_XLSURME_CV</t>
  </si>
  <si>
    <t>Partie_2_XLSURME_CV</t>
  </si>
  <si>
    <t>Partie_1_XL1ALER</t>
  </si>
  <si>
    <t>J2 - XL1ALER</t>
  </si>
  <si>
    <t>J1 - XL1ALER</t>
  </si>
  <si>
    <t xml:space="preserve"> exemple : 15, 16, 18 et 19 octobre 2021</t>
  </si>
  <si>
    <t>Montant HT de la formation</t>
  </si>
  <si>
    <t>email2</t>
  </si>
  <si>
    <t>Mnt HT
av.
remise2</t>
  </si>
  <si>
    <t>Tx
remise3</t>
  </si>
  <si>
    <t>Mnt HT
ap.
remise4</t>
  </si>
  <si>
    <t>Dates*</t>
  </si>
  <si>
    <t>Format*</t>
  </si>
  <si>
    <t>Dénomination*</t>
  </si>
  <si>
    <t>Formation prise en charge par un OPCO*</t>
  </si>
  <si>
    <t>Libellé*</t>
  </si>
  <si>
    <t>Civilité*</t>
  </si>
  <si>
    <r>
      <rPr>
        <b/>
        <sz val="10"/>
        <color rgb="FFFB5363"/>
        <rFont val="Calibri"/>
        <family val="2"/>
        <scheme val="minor"/>
      </rPr>
      <t>AC</t>
    </r>
    <r>
      <rPr>
        <b/>
        <sz val="10"/>
        <color theme="0" tint="-0.34998626667073579"/>
        <rFont val="Calibri"/>
        <family val="2"/>
        <scheme val="minor"/>
      </rPr>
      <t>&amp;</t>
    </r>
    <r>
      <rPr>
        <b/>
        <sz val="10"/>
        <color rgb="FFFB5363"/>
        <rFont val="Calibri"/>
        <family val="2"/>
        <scheme val="minor"/>
      </rPr>
      <t>O</t>
    </r>
    <r>
      <rPr>
        <sz val="10"/>
        <color theme="1"/>
        <rFont val="Calibri"/>
        <family val="2"/>
        <scheme val="minor"/>
      </rPr>
      <t xml:space="preserve"> – 61 rue de Bagnolet 75020 Paris – France - formation@ac-and-o.com
SARL au capital de 20 000 € – RCS Paris 505 076 646 – TVA FR 31 505 076 646 - APE 7022Z
Numéro d'organisme de formation 11 754 410 375</t>
    </r>
  </si>
  <si>
    <t>CONTACT ADMINISTRATIF</t>
  </si>
  <si>
    <r>
      <t xml:space="preserve">PARTICIPANT(E) </t>
    </r>
    <r>
      <rPr>
        <b/>
        <sz val="8"/>
        <color rgb="FFFB5363"/>
        <rFont val="Calibri"/>
        <family val="2"/>
        <scheme val="minor"/>
      </rPr>
      <t xml:space="preserve"> </t>
    </r>
    <r>
      <rPr>
        <b/>
        <sz val="16"/>
        <color rgb="FFFB5363"/>
        <rFont val="Calibri"/>
        <family val="2"/>
        <scheme val="minor"/>
      </rPr>
      <t>1</t>
    </r>
  </si>
  <si>
    <r>
      <t xml:space="preserve">PARTICIPANT(E) </t>
    </r>
    <r>
      <rPr>
        <b/>
        <sz val="8"/>
        <color rgb="FFFB5363"/>
        <rFont val="Calibri"/>
        <family val="2"/>
        <scheme val="minor"/>
      </rPr>
      <t xml:space="preserve"> </t>
    </r>
    <r>
      <rPr>
        <b/>
        <sz val="16"/>
        <color rgb="FFFB5363"/>
        <rFont val="Calibri"/>
        <family val="2"/>
        <scheme val="minor"/>
      </rPr>
      <t>2</t>
    </r>
  </si>
  <si>
    <r>
      <t xml:space="preserve">PARTICIPANT(E) </t>
    </r>
    <r>
      <rPr>
        <b/>
        <sz val="8"/>
        <color rgb="FFFB5363"/>
        <rFont val="Calibri"/>
        <family val="2"/>
        <scheme val="minor"/>
      </rPr>
      <t xml:space="preserve"> </t>
    </r>
    <r>
      <rPr>
        <b/>
        <sz val="16"/>
        <color rgb="FFFB5363"/>
        <rFont val="Calibri"/>
        <family val="2"/>
        <scheme val="minor"/>
      </rPr>
      <t>3</t>
    </r>
  </si>
  <si>
    <r>
      <t xml:space="preserve">PARTICIPANT(E) </t>
    </r>
    <r>
      <rPr>
        <b/>
        <sz val="8"/>
        <color rgb="FFFB5363"/>
        <rFont val="Calibri"/>
        <family val="2"/>
        <scheme val="minor"/>
      </rPr>
      <t xml:space="preserve"> </t>
    </r>
    <r>
      <rPr>
        <b/>
        <sz val="16"/>
        <color rgb="FFFB5363"/>
        <rFont val="Calibri"/>
        <family val="2"/>
        <scheme val="minor"/>
      </rPr>
      <t>4</t>
    </r>
  </si>
  <si>
    <r>
      <t xml:space="preserve">PARTICIPANT(E) </t>
    </r>
    <r>
      <rPr>
        <b/>
        <sz val="8"/>
        <color rgb="FFFB5363"/>
        <rFont val="Calibri"/>
        <family val="2"/>
        <scheme val="minor"/>
      </rPr>
      <t xml:space="preserve"> </t>
    </r>
    <r>
      <rPr>
        <b/>
        <sz val="16"/>
        <color rgb="FFFB5363"/>
        <rFont val="Calibri"/>
        <family val="2"/>
        <scheme val="minor"/>
      </rPr>
      <t>5</t>
    </r>
  </si>
  <si>
    <r>
      <t xml:space="preserve">PARTICIPANT(E) </t>
    </r>
    <r>
      <rPr>
        <b/>
        <sz val="8"/>
        <color rgb="FFFB5363"/>
        <rFont val="Calibri"/>
        <family val="2"/>
        <scheme val="minor"/>
      </rPr>
      <t xml:space="preserve"> </t>
    </r>
    <r>
      <rPr>
        <b/>
        <sz val="16"/>
        <color rgb="FFFB5363"/>
        <rFont val="Calibri"/>
        <family val="2"/>
        <scheme val="minor"/>
      </rPr>
      <t>6</t>
    </r>
  </si>
  <si>
    <r>
      <t xml:space="preserve">PARTICIPANT(E) </t>
    </r>
    <r>
      <rPr>
        <b/>
        <sz val="8"/>
        <color rgb="FFFB5363"/>
        <rFont val="Calibri"/>
        <family val="2"/>
        <scheme val="minor"/>
      </rPr>
      <t xml:space="preserve"> </t>
    </r>
    <r>
      <rPr>
        <b/>
        <sz val="16"/>
        <color rgb="FFFB5363"/>
        <rFont val="Calibri"/>
        <family val="2"/>
        <scheme val="minor"/>
      </rPr>
      <t>7</t>
    </r>
  </si>
  <si>
    <t>Prix HT</t>
  </si>
  <si>
    <t>L'inscription sera validée une fois les questionnaires d'évaluations retournés à AC&amp;O, la convention signée et le règlement de la formation reçu.</t>
  </si>
  <si>
    <t>PARTICIPANT(E)  1</t>
  </si>
  <si>
    <t>PARTICIPANT(E)  2</t>
  </si>
  <si>
    <t>PARTICIPANT(E)  3</t>
  </si>
  <si>
    <t>PARTICIPANT(E)  4</t>
  </si>
  <si>
    <t>PARTICIPANT(E)  5</t>
  </si>
  <si>
    <t>PARTICIPANT(E)  6</t>
  </si>
  <si>
    <t>PARTICIPANT(E)  7</t>
  </si>
  <si>
    <t>PARTICIPANT(E)  8</t>
  </si>
  <si>
    <t>Mail</t>
  </si>
  <si>
    <t>Liste des participants pour fichier de suivi</t>
  </si>
  <si>
    <t>Liste des participants pour convention</t>
  </si>
  <si>
    <t>Page 1 sur 1</t>
  </si>
  <si>
    <r>
      <rPr>
        <b/>
        <sz val="11"/>
        <rFont val="Calibri"/>
        <family val="2"/>
        <scheme val="minor"/>
      </rPr>
      <t>AC&amp;O</t>
    </r>
    <r>
      <rPr>
        <sz val="10"/>
        <rFont val="Calibri"/>
        <family val="2"/>
        <scheme val="minor"/>
      </rPr>
      <t xml:space="preserve">
61, rue de Bagnolet – 75020 Paris
Tél. : 33 (0) 1 43 56 13 72
Sarl au capital de 20 000 €
RCS Paris : 505 076 646
TVA : FR 31 505 076 646</t>
    </r>
  </si>
  <si>
    <r>
      <rPr>
        <u/>
        <sz val="11"/>
        <rFont val="Calibri"/>
        <family val="2"/>
        <scheme val="minor"/>
      </rPr>
      <t>Nos coordonnées bancaires</t>
    </r>
    <r>
      <rPr>
        <sz val="11"/>
        <rFont val="Calibri"/>
        <family val="2"/>
        <scheme val="minor"/>
      </rPr>
      <t xml:space="preserve">
</t>
    </r>
    <r>
      <rPr>
        <b/>
        <sz val="10"/>
        <rFont val="Calibri"/>
        <family val="2"/>
        <scheme val="minor"/>
      </rPr>
      <t xml:space="preserve">QONTO
Domiciliation : </t>
    </r>
    <r>
      <rPr>
        <sz val="10"/>
        <rFont val="Calibri"/>
        <family val="2"/>
        <scheme val="minor"/>
      </rPr>
      <t>20 bis rue La Fayette, 75009 Paris, France</t>
    </r>
    <r>
      <rPr>
        <b/>
        <sz val="10"/>
        <rFont val="Calibri"/>
        <family val="2"/>
        <scheme val="minor"/>
      </rPr>
      <t xml:space="preserve">
IBAN : </t>
    </r>
    <r>
      <rPr>
        <sz val="10"/>
        <rFont val="Calibri"/>
        <family val="2"/>
        <scheme val="minor"/>
      </rPr>
      <t>FR76 1695 8000 0147 8260 5868 914</t>
    </r>
    <r>
      <rPr>
        <b/>
        <sz val="10"/>
        <rFont val="Calibri"/>
        <family val="2"/>
        <scheme val="minor"/>
      </rPr>
      <t xml:space="preserve">
Code BIC : </t>
    </r>
    <r>
      <rPr>
        <sz val="10"/>
        <rFont val="Calibri"/>
        <family val="2"/>
        <scheme val="minor"/>
      </rPr>
      <t>QNTOFRP1XXX</t>
    </r>
    <r>
      <rPr>
        <b/>
        <sz val="10"/>
        <rFont val="Calibri"/>
        <family val="2"/>
        <scheme val="minor"/>
      </rPr>
      <t xml:space="preserve">
</t>
    </r>
    <r>
      <rPr>
        <sz val="10"/>
        <rFont val="Calibri"/>
        <family val="2"/>
        <scheme val="minor"/>
      </rPr>
      <t>Code SWIFT (banque partenaire) : BNPAFRPP</t>
    </r>
  </si>
  <si>
    <t>Téléphone portable*</t>
  </si>
  <si>
    <t>A l’aise avec Power BI</t>
  </si>
  <si>
    <t>Comprendre le syndicalisme français</t>
  </si>
  <si>
    <t>Lire et analyser les rapports sociaux</t>
  </si>
  <si>
    <t>Les enjeux du marketing sensoriel</t>
  </si>
  <si>
    <t>Excel avancé pour les ressources humaines</t>
  </si>
  <si>
    <t>Excel avancé pour le marketing digital</t>
  </si>
  <si>
    <t>Excel avancé pour le marketing et la vente</t>
  </si>
  <si>
    <t>Excel avancé pour la distribution et la logistique</t>
  </si>
  <si>
    <t>Excel avancé pour les services généraux</t>
  </si>
  <si>
    <t>Se réconcilier avec RECHERCHEV et les Tableaux Croisés Dynamiques</t>
  </si>
  <si>
    <t>Fiche d'inscription</t>
  </si>
  <si>
    <t xml:space="preserve">Complément </t>
  </si>
  <si>
    <t xml:space="preserve">Fonction </t>
  </si>
  <si>
    <r>
      <t xml:space="preserve">PARTICIPANT(E) </t>
    </r>
    <r>
      <rPr>
        <b/>
        <sz val="8"/>
        <color rgb="FFFB5363"/>
        <rFont val="Calibri"/>
        <family val="2"/>
        <scheme val="minor"/>
      </rPr>
      <t xml:space="preserve"> </t>
    </r>
    <r>
      <rPr>
        <b/>
        <sz val="16"/>
        <color rgb="FFFB5363"/>
        <rFont val="Calibri"/>
        <family val="2"/>
        <scheme val="minor"/>
      </rPr>
      <t>9</t>
    </r>
  </si>
  <si>
    <r>
      <t xml:space="preserve">PARTICIPANT(E) </t>
    </r>
    <r>
      <rPr>
        <b/>
        <sz val="8"/>
        <color rgb="FFFB5363"/>
        <rFont val="Calibri"/>
        <family val="2"/>
        <scheme val="minor"/>
      </rPr>
      <t xml:space="preserve"> </t>
    </r>
    <r>
      <rPr>
        <b/>
        <sz val="16"/>
        <color rgb="FFFB5363"/>
        <rFont val="Calibri"/>
        <family val="2"/>
        <scheme val="minor"/>
      </rPr>
      <t>10</t>
    </r>
  </si>
  <si>
    <t>Aucun escompte pour paiement comptant avant les 30 jours.</t>
  </si>
  <si>
    <t>Payable à réception de facture au comptant.</t>
  </si>
  <si>
    <t>À l’aise avec les Tableaux Croisés Dynamiques</t>
  </si>
  <si>
    <t>La sécurisation des pratiques RH</t>
  </si>
  <si>
    <t>CHORUS</t>
  </si>
  <si>
    <t>Excel avancé pour la comptabilité et la finance</t>
  </si>
  <si>
    <t>Excel avancé pour le contrôle interne et la gestion des risques</t>
  </si>
  <si>
    <t>Excel avancé pour les achats et l’approvisionnement</t>
  </si>
  <si>
    <t>Excel avancé pour la gestion de projet</t>
  </si>
  <si>
    <t>Osez les macros !</t>
  </si>
  <si>
    <t>Créer des alertes sur Excel</t>
  </si>
  <si>
    <t>La mise en place d'une démarche RSE</t>
  </si>
  <si>
    <t>Les KPI de la communication</t>
  </si>
  <si>
    <t>Écrire pour le web</t>
  </si>
  <si>
    <t>Mettre en place un plan de mobilité entreprise</t>
  </si>
  <si>
    <t>Les fondamentaux de la RSE</t>
  </si>
  <si>
    <t>Tout savoir sur la médiation des conflits</t>
  </si>
  <si>
    <t>PARTICIPANT(E)  9</t>
  </si>
  <si>
    <t>PARTICIPANT(E)  10</t>
  </si>
  <si>
    <t>Mails en copie</t>
  </si>
  <si>
    <t>Telephone</t>
  </si>
  <si>
    <t>Département</t>
  </si>
  <si>
    <t>Région</t>
  </si>
  <si>
    <t>Nombre de salariés</t>
  </si>
  <si>
    <t>Yamina AIT-MANSOUR</t>
  </si>
  <si>
    <t>X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</si>
</sst>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
    <numFmt numFmtId="165" formatCode="0#&quot; &quot;##&quot; &quot;##&quot; &quot;##&quot; &quot;##"/>
    <numFmt numFmtId="166" formatCode="_-* #,##0\ &quot;€&quot;_-;\-* #,##0\ &quot;€&quot;_-;_-* &quot;-&quot;??\ &quot;€&quot;_-;_-@_-"/>
    <numFmt numFmtId="167" formatCode="[$-F800]dddd\,\ mmmm\ dd\,\ yyyy"/>
    <numFmt numFmtId="168" formatCode="#,##0.00\ &quot;€&quot;"/>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22"/>
      <color theme="0"/>
      <name val="Calibri"/>
      <family val="2"/>
      <scheme val="minor"/>
    </font>
    <font>
      <i/>
      <sz val="11"/>
      <color theme="1"/>
      <name val="Calibri"/>
      <family val="2"/>
      <scheme val="minor"/>
    </font>
    <font>
      <u/>
      <sz val="11"/>
      <color theme="1"/>
      <name val="Calibri"/>
      <family val="2"/>
      <scheme val="minor"/>
    </font>
    <font>
      <sz val="10"/>
      <color theme="1"/>
      <name val="Calibri"/>
      <family val="2"/>
      <scheme val="minor"/>
    </font>
    <font>
      <u/>
      <sz val="10"/>
      <color theme="10"/>
      <name val="Calibri"/>
      <family val="2"/>
      <scheme val="minor"/>
    </font>
    <font>
      <sz val="8"/>
      <color theme="0" tint="-0.499984740745262"/>
      <name val="Calibri"/>
      <family val="2"/>
      <scheme val="minor"/>
    </font>
    <font>
      <sz val="10.5"/>
      <color theme="1"/>
      <name val="Calibri"/>
      <family val="2"/>
      <scheme val="minor"/>
    </font>
    <font>
      <i/>
      <sz val="9"/>
      <color theme="0" tint="-0.499984740745262"/>
      <name val="Calibri"/>
      <family val="2"/>
      <scheme val="minor"/>
    </font>
    <font>
      <b/>
      <sz val="10"/>
      <color theme="0" tint="-0.34998626667073579"/>
      <name val="Calibri"/>
      <family val="2"/>
      <scheme val="minor"/>
    </font>
    <font>
      <b/>
      <sz val="8"/>
      <name val="Arial"/>
      <family val="2"/>
    </font>
    <font>
      <b/>
      <sz val="8"/>
      <color indexed="9"/>
      <name val="Arial"/>
      <family val="2"/>
    </font>
    <font>
      <i/>
      <sz val="11"/>
      <color theme="0" tint="-0.499984740745262"/>
      <name val="Calibri"/>
      <family val="2"/>
      <scheme val="minor"/>
    </font>
    <font>
      <b/>
      <sz val="10"/>
      <color theme="1"/>
      <name val="Arial"/>
      <family val="2"/>
    </font>
    <font>
      <sz val="9"/>
      <color theme="1"/>
      <name val="Arial"/>
      <family val="2"/>
    </font>
    <font>
      <sz val="10"/>
      <color theme="1"/>
      <name val="Arial"/>
      <family val="2"/>
    </font>
    <font>
      <b/>
      <sz val="11"/>
      <color rgb="FFFF0000"/>
      <name val="Calibri"/>
      <family val="2"/>
      <scheme val="minor"/>
    </font>
    <font>
      <sz val="10"/>
      <name val="Arial"/>
      <family val="2"/>
    </font>
    <font>
      <b/>
      <sz val="10"/>
      <name val="Arial"/>
      <family val="2"/>
    </font>
    <font>
      <i/>
      <sz val="10"/>
      <color theme="1"/>
      <name val="Arial"/>
      <family val="2"/>
    </font>
    <font>
      <b/>
      <sz val="16"/>
      <color rgb="FFFB5363"/>
      <name val="Calibri"/>
      <family val="2"/>
      <scheme val="minor"/>
    </font>
    <font>
      <b/>
      <sz val="8"/>
      <color rgb="FFFB5363"/>
      <name val="Calibri"/>
      <family val="2"/>
      <scheme val="minor"/>
    </font>
    <font>
      <b/>
      <sz val="10"/>
      <color rgb="FFFB5363"/>
      <name val="Calibri"/>
      <family val="2"/>
      <scheme val="minor"/>
    </font>
    <font>
      <b/>
      <sz val="10"/>
      <color theme="1"/>
      <name val="Calibri"/>
      <family val="2"/>
      <scheme val="minor"/>
    </font>
    <font>
      <sz val="7"/>
      <color theme="1"/>
      <name val="Arial"/>
      <family val="2"/>
    </font>
    <font>
      <sz val="8"/>
      <name val="Calibri"/>
      <family val="2"/>
      <scheme val="minor"/>
    </font>
    <font>
      <i/>
      <sz val="10"/>
      <color theme="1"/>
      <name val="Calibri"/>
      <family val="2"/>
      <scheme val="minor"/>
    </font>
    <font>
      <sz val="10"/>
      <name val="Calibri"/>
      <family val="2"/>
      <scheme val="minor"/>
    </font>
    <font>
      <b/>
      <sz val="11"/>
      <name val="Calibri"/>
      <family val="2"/>
      <scheme val="minor"/>
    </font>
    <font>
      <sz val="11"/>
      <name val="Calibri"/>
      <family val="2"/>
      <scheme val="minor"/>
    </font>
    <font>
      <u/>
      <sz val="11"/>
      <name val="Calibri"/>
      <family val="2"/>
      <scheme val="minor"/>
    </font>
    <font>
      <b/>
      <sz val="10"/>
      <name val="Calibri"/>
      <family val="2"/>
      <scheme val="minor"/>
    </font>
    <font>
      <b/>
      <sz val="11"/>
      <color theme="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23"/>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B5363"/>
        <bgColor indexed="64"/>
      </patternFill>
    </fill>
    <fill>
      <patternFill patternType="solid">
        <fgColor theme="2"/>
        <bgColor indexed="64"/>
      </patternFill>
    </fill>
    <fill>
      <patternFill patternType="solid">
        <fgColor theme="6"/>
        <bgColor theme="6"/>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double">
        <color indexed="64"/>
      </top>
      <bottom style="thin">
        <color indexed="64"/>
      </bottom>
      <diagonal/>
    </border>
    <border>
      <left/>
      <right/>
      <top/>
      <bottom style="thin">
        <color rgb="FFFB53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theme="6" tint="0.39997558519241921"/>
      </top>
      <bottom style="thin">
        <color theme="6" tint="0.39997558519241921"/>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130">
    <xf numFmtId="0" fontId="0" fillId="0" borderId="0" xfId="0"/>
    <xf numFmtId="0" fontId="0" fillId="0" borderId="1" xfId="0" applyBorder="1"/>
    <xf numFmtId="0" fontId="0" fillId="0" borderId="2" xfId="0" applyBorder="1" applyAlignment="1">
      <alignment horizontal="left"/>
    </xf>
    <xf numFmtId="0" fontId="0" fillId="0" borderId="2" xfId="0" applyBorder="1"/>
    <xf numFmtId="0" fontId="0" fillId="0" borderId="2" xfId="0" applyBorder="1" applyAlignment="1">
      <alignment horizontal="center"/>
    </xf>
    <xf numFmtId="0" fontId="0" fillId="0" borderId="3" xfId="0" applyBorder="1"/>
    <xf numFmtId="0" fontId="6" fillId="0" borderId="0" xfId="0" applyFont="1"/>
    <xf numFmtId="0" fontId="0" fillId="0" borderId="4" xfId="0" applyBorder="1"/>
    <xf numFmtId="0" fontId="0" fillId="0" borderId="5" xfId="0" applyBorder="1"/>
    <xf numFmtId="0" fontId="2" fillId="0" borderId="0" xfId="0" applyFont="1" applyAlignment="1">
      <alignment horizontal="center"/>
    </xf>
    <xf numFmtId="0" fontId="5" fillId="0" borderId="0" xfId="0" applyFont="1"/>
    <xf numFmtId="0" fontId="0" fillId="0" borderId="0" xfId="0" applyAlignment="1">
      <alignment horizontal="right"/>
    </xf>
    <xf numFmtId="0" fontId="2" fillId="0" borderId="0" xfId="0" applyFont="1"/>
    <xf numFmtId="0" fontId="7" fillId="0" borderId="0" xfId="0" applyFont="1" applyAlignment="1">
      <alignment horizontal="left"/>
    </xf>
    <xf numFmtId="0" fontId="7" fillId="0" borderId="0" xfId="0" applyFont="1"/>
    <xf numFmtId="0" fontId="5" fillId="0" borderId="0" xfId="0" applyFont="1" applyAlignment="1">
      <alignment horizontal="left"/>
    </xf>
    <xf numFmtId="0" fontId="9" fillId="0" borderId="0" xfId="0" applyFont="1" applyAlignment="1">
      <alignment horizontal="right" vertical="top"/>
    </xf>
    <xf numFmtId="0" fontId="0" fillId="0" borderId="0" xfId="0" applyAlignment="1">
      <alignment horizontal="center"/>
    </xf>
    <xf numFmtId="0" fontId="10" fillId="0" borderId="0" xfId="0" applyFont="1" applyAlignment="1">
      <alignment horizontal="right"/>
    </xf>
    <xf numFmtId="0" fontId="0" fillId="0" borderId="0" xfId="0" applyAlignment="1">
      <alignment horizontal="left"/>
    </xf>
    <xf numFmtId="0" fontId="0" fillId="0" borderId="8" xfId="0" applyBorder="1"/>
    <xf numFmtId="0" fontId="0" fillId="0" borderId="9" xfId="0" applyBorder="1" applyAlignment="1">
      <alignment horizontal="left"/>
    </xf>
    <xf numFmtId="0" fontId="0" fillId="0" borderId="9" xfId="0" applyBorder="1"/>
    <xf numFmtId="0" fontId="0" fillId="0" borderId="9" xfId="0" applyBorder="1" applyAlignment="1">
      <alignment horizontal="center"/>
    </xf>
    <xf numFmtId="0" fontId="0" fillId="0" borderId="10" xfId="0" applyBorder="1"/>
    <xf numFmtId="0" fontId="7" fillId="0" borderId="0" xfId="0" applyFont="1" applyAlignment="1">
      <alignment horizontal="center" vertical="center" wrapText="1"/>
    </xf>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vertical="top"/>
    </xf>
    <xf numFmtId="167" fontId="0" fillId="0" borderId="0" xfId="0" applyNumberFormat="1"/>
    <xf numFmtId="0" fontId="2" fillId="0" borderId="0" xfId="0" applyFont="1" applyAlignment="1">
      <alignment horizontal="right"/>
    </xf>
    <xf numFmtId="167" fontId="0" fillId="0" borderId="0" xfId="0" applyNumberFormat="1" applyAlignment="1">
      <alignment horizontal="center"/>
    </xf>
    <xf numFmtId="0" fontId="5" fillId="0" borderId="0" xfId="0" applyFont="1" applyAlignment="1">
      <alignment horizontal="center" vertical="center" wrapText="1"/>
    </xf>
    <xf numFmtId="167" fontId="5" fillId="0" borderId="0" xfId="0" applyNumberFormat="1" applyFont="1" applyAlignment="1">
      <alignment horizontal="center"/>
    </xf>
    <xf numFmtId="0" fontId="0" fillId="5"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6" borderId="0" xfId="0" applyFill="1" applyAlignment="1">
      <alignment horizontal="center" vertical="center" wrapText="1"/>
    </xf>
    <xf numFmtId="167" fontId="0" fillId="6" borderId="0" xfId="0" applyNumberFormat="1" applyFill="1" applyAlignment="1">
      <alignment horizontal="center"/>
    </xf>
    <xf numFmtId="0" fontId="16" fillId="0" borderId="0" xfId="0" applyFont="1" applyAlignment="1">
      <alignment vertical="center"/>
    </xf>
    <xf numFmtId="0" fontId="17" fillId="0" borderId="0" xfId="0" applyFont="1" applyAlignment="1">
      <alignment vertical="center"/>
    </xf>
    <xf numFmtId="0" fontId="17" fillId="0" borderId="0" xfId="0" applyFont="1"/>
    <xf numFmtId="0" fontId="20" fillId="0" borderId="2" xfId="0" applyFont="1" applyBorder="1" applyAlignment="1">
      <alignment horizontal="left"/>
    </xf>
    <xf numFmtId="168" fontId="0" fillId="0" borderId="2" xfId="0" applyNumberFormat="1" applyBorder="1"/>
    <xf numFmtId="0" fontId="20" fillId="0" borderId="0" xfId="0" applyFont="1" applyAlignment="1">
      <alignment horizontal="left"/>
    </xf>
    <xf numFmtId="1" fontId="0" fillId="0" borderId="0" xfId="0" applyNumberFormat="1"/>
    <xf numFmtId="168" fontId="0" fillId="0" borderId="0" xfId="0" applyNumberFormat="1"/>
    <xf numFmtId="0" fontId="20" fillId="0" borderId="0" xfId="0" applyFont="1"/>
    <xf numFmtId="0" fontId="21" fillId="0" borderId="15" xfId="0" applyFont="1" applyBorder="1" applyAlignment="1">
      <alignment vertical="center"/>
    </xf>
    <xf numFmtId="168" fontId="21" fillId="0" borderId="15" xfId="0" applyNumberFormat="1" applyFont="1" applyBorder="1" applyAlignment="1">
      <alignment vertical="center"/>
    </xf>
    <xf numFmtId="0" fontId="18" fillId="0" borderId="0" xfId="0" applyFont="1" applyAlignment="1">
      <alignment vertical="center"/>
    </xf>
    <xf numFmtId="0" fontId="22" fillId="0" borderId="0" xfId="0" applyFont="1" applyAlignment="1">
      <alignment vertical="center"/>
    </xf>
    <xf numFmtId="0" fontId="7" fillId="8" borderId="6" xfId="0" applyFont="1" applyFill="1" applyBorder="1" applyAlignment="1" applyProtection="1">
      <alignment horizontal="left"/>
      <protection locked="0"/>
    </xf>
    <xf numFmtId="0" fontId="7" fillId="8" borderId="6" xfId="0" applyFont="1" applyFill="1" applyBorder="1" applyProtection="1">
      <protection locked="0"/>
    </xf>
    <xf numFmtId="164" fontId="7" fillId="8" borderId="6" xfId="0" applyNumberFormat="1" applyFont="1" applyFill="1" applyBorder="1" applyAlignment="1" applyProtection="1">
      <alignment horizontal="left"/>
      <protection locked="0"/>
    </xf>
    <xf numFmtId="165" fontId="7" fillId="8" borderId="6" xfId="0" applyNumberFormat="1" applyFont="1" applyFill="1" applyBorder="1" applyAlignment="1" applyProtection="1">
      <alignment horizontal="left"/>
      <protection locked="0"/>
    </xf>
    <xf numFmtId="0" fontId="7" fillId="8" borderId="6" xfId="0" applyFont="1" applyFill="1" applyBorder="1" applyAlignment="1" applyProtection="1">
      <alignment horizontal="center"/>
      <protection locked="0"/>
    </xf>
    <xf numFmtId="0" fontId="8" fillId="8" borderId="6" xfId="2" applyFont="1" applyFill="1" applyBorder="1" applyProtection="1">
      <protection locked="0"/>
    </xf>
    <xf numFmtId="0" fontId="3" fillId="8" borderId="6" xfId="2" applyFill="1" applyBorder="1" applyProtection="1">
      <protection locked="0"/>
    </xf>
    <xf numFmtId="166" fontId="7" fillId="8" borderId="7" xfId="1" applyNumberFormat="1" applyFont="1" applyFill="1" applyBorder="1" applyProtection="1"/>
    <xf numFmtId="166" fontId="26" fillId="8" borderId="7" xfId="1" applyNumberFormat="1" applyFont="1" applyFill="1" applyBorder="1" applyProtection="1"/>
    <xf numFmtId="0" fontId="26" fillId="0" borderId="0" xfId="0" applyFont="1" applyAlignment="1">
      <alignment horizontal="center" vertical="top"/>
    </xf>
    <xf numFmtId="0" fontId="15" fillId="0" borderId="0" xfId="0" applyFont="1"/>
    <xf numFmtId="0" fontId="13" fillId="3" borderId="10" xfId="0" applyFont="1" applyFill="1" applyBorder="1" applyAlignment="1">
      <alignment horizontal="center" vertical="center" wrapText="1"/>
    </xf>
    <xf numFmtId="0" fontId="13" fillId="3" borderId="17" xfId="0" applyFont="1" applyFill="1" applyBorder="1" applyAlignment="1">
      <alignment vertical="center" wrapText="1"/>
    </xf>
    <xf numFmtId="164" fontId="13" fillId="3" borderId="17" xfId="0" applyNumberFormat="1" applyFont="1" applyFill="1" applyBorder="1" applyAlignment="1">
      <alignment horizontal="center" vertical="center" wrapText="1"/>
    </xf>
    <xf numFmtId="0" fontId="13" fillId="3" borderId="17" xfId="0" applyFont="1" applyFill="1" applyBorder="1" applyAlignment="1">
      <alignment horizontal="left" vertical="center" wrapText="1"/>
    </xf>
    <xf numFmtId="165" fontId="13" fillId="3" borderId="17" xfId="0" applyNumberFormat="1" applyFont="1" applyFill="1" applyBorder="1" applyAlignment="1">
      <alignment horizontal="center" vertical="center" wrapText="1"/>
    </xf>
    <xf numFmtId="0" fontId="13" fillId="3" borderId="8" xfId="0" applyFont="1" applyFill="1" applyBorder="1" applyAlignment="1">
      <alignment vertical="center" wrapText="1"/>
    </xf>
    <xf numFmtId="0" fontId="0" fillId="0" borderId="18" xfId="0" applyBorder="1"/>
    <xf numFmtId="49" fontId="0" fillId="0" borderId="18" xfId="0" applyNumberFormat="1" applyBorder="1"/>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0" xfId="0" applyFont="1" applyFill="1" applyBorder="1" applyAlignment="1">
      <alignment vertical="center"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center" vertical="center" wrapText="1"/>
    </xf>
    <xf numFmtId="4" fontId="14" fillId="4" borderId="22" xfId="0" applyNumberFormat="1" applyFont="1" applyFill="1" applyBorder="1" applyAlignment="1">
      <alignment horizontal="center" vertical="center" wrapText="1"/>
    </xf>
    <xf numFmtId="9" fontId="14" fillId="4" borderId="20" xfId="0" applyNumberFormat="1" applyFont="1" applyFill="1" applyBorder="1" applyAlignment="1">
      <alignment horizontal="center" vertical="center" wrapText="1"/>
    </xf>
    <xf numFmtId="9" fontId="14" fillId="4" borderId="20" xfId="3" applyFont="1" applyFill="1" applyBorder="1" applyAlignment="1">
      <alignment horizontal="center" vertical="center" wrapText="1"/>
    </xf>
    <xf numFmtId="4" fontId="14" fillId="4" borderId="20" xfId="0" applyNumberFormat="1" applyFont="1" applyFill="1" applyBorder="1" applyAlignment="1">
      <alignment horizontal="center" vertical="center" wrapText="1"/>
    </xf>
    <xf numFmtId="4" fontId="14" fillId="4" borderId="21" xfId="0" applyNumberFormat="1" applyFont="1" applyFill="1" applyBorder="1" applyAlignment="1">
      <alignment horizontal="center" vertical="center" wrapText="1"/>
    </xf>
    <xf numFmtId="4" fontId="14" fillId="4" borderId="23" xfId="0" applyNumberFormat="1" applyFont="1" applyFill="1" applyBorder="1" applyAlignment="1">
      <alignment horizontal="center" vertical="center" wrapText="1"/>
    </xf>
    <xf numFmtId="168" fontId="14" fillId="4" borderId="17" xfId="0" applyNumberFormat="1" applyFont="1" applyFill="1" applyBorder="1" applyAlignment="1">
      <alignment horizontal="center" vertical="center" wrapText="1"/>
    </xf>
    <xf numFmtId="4" fontId="14" fillId="4" borderId="19" xfId="0" applyNumberFormat="1" applyFont="1" applyFill="1" applyBorder="1" applyAlignment="1">
      <alignment horizontal="center" vertical="center" wrapText="1"/>
    </xf>
    <xf numFmtId="14" fontId="14" fillId="4" borderId="20" xfId="0" applyNumberFormat="1" applyFont="1" applyFill="1" applyBorder="1" applyAlignment="1">
      <alignment horizontal="center" vertical="center" wrapText="1"/>
    </xf>
    <xf numFmtId="0" fontId="14" fillId="4" borderId="23" xfId="0" applyFont="1" applyFill="1" applyBorder="1" applyAlignment="1">
      <alignment vertical="center" wrapText="1"/>
    </xf>
    <xf numFmtId="0" fontId="14" fillId="4" borderId="17" xfId="0" applyFont="1" applyFill="1" applyBorder="1" applyAlignment="1">
      <alignment horizontal="center" vertical="center" wrapText="1"/>
    </xf>
    <xf numFmtId="14" fontId="14" fillId="4" borderId="17" xfId="0" applyNumberFormat="1" applyFont="1" applyFill="1" applyBorder="1" applyAlignment="1">
      <alignment horizontal="center" vertical="center" wrapText="1"/>
    </xf>
    <xf numFmtId="14" fontId="14" fillId="4" borderId="8" xfId="0" applyNumberFormat="1" applyFont="1" applyFill="1" applyBorder="1" applyAlignment="1">
      <alignment horizontal="center" vertical="center" wrapText="1"/>
    </xf>
    <xf numFmtId="9" fontId="0" fillId="0" borderId="18" xfId="0" applyNumberFormat="1" applyBorder="1"/>
    <xf numFmtId="14" fontId="0" fillId="0" borderId="18" xfId="0" applyNumberFormat="1" applyBorder="1"/>
    <xf numFmtId="0" fontId="27" fillId="0" borderId="0" xfId="0" applyFont="1" applyAlignment="1">
      <alignment vertical="top" wrapText="1"/>
    </xf>
    <xf numFmtId="166" fontId="7" fillId="8" borderId="6" xfId="1" applyNumberFormat="1" applyFont="1" applyFill="1" applyBorder="1" applyProtection="1">
      <protection locked="0"/>
    </xf>
    <xf numFmtId="0" fontId="0" fillId="5" borderId="0" xfId="0" applyFill="1"/>
    <xf numFmtId="0" fontId="2" fillId="5" borderId="0" xfId="0" applyFont="1" applyFill="1"/>
    <xf numFmtId="0" fontId="29" fillId="0" borderId="0" xfId="0" applyFont="1" applyAlignment="1">
      <alignment horizontal="right"/>
    </xf>
    <xf numFmtId="0" fontId="26" fillId="8" borderId="6" xfId="0" applyFont="1" applyFill="1" applyBorder="1" applyProtection="1">
      <protection locked="0"/>
    </xf>
    <xf numFmtId="0" fontId="35" fillId="9" borderId="24" xfId="0" applyFont="1" applyFill="1" applyBorder="1" applyAlignment="1">
      <alignment horizontal="center" vertical="center" wrapText="1"/>
    </xf>
    <xf numFmtId="0" fontId="4" fillId="7" borderId="0" xfId="0" applyFont="1" applyFill="1" applyAlignment="1">
      <alignment horizontal="center"/>
    </xf>
    <xf numFmtId="0" fontId="7" fillId="0" borderId="0" xfId="0" applyFont="1" applyAlignment="1">
      <alignment horizontal="center" vertical="center" wrapText="1"/>
    </xf>
    <xf numFmtId="0" fontId="11" fillId="0" borderId="0" xfId="0" applyFont="1" applyAlignment="1">
      <alignment horizontal="center" vertical="center" wrapText="1"/>
    </xf>
    <xf numFmtId="15" fontId="7" fillId="8" borderId="11" xfId="0" applyNumberFormat="1" applyFont="1" applyFill="1" applyBorder="1" applyAlignment="1" applyProtection="1">
      <alignment horizontal="center"/>
      <protection locked="0"/>
    </xf>
    <xf numFmtId="0" fontId="7" fillId="8" borderId="12" xfId="0" applyFont="1" applyFill="1" applyBorder="1" applyAlignment="1" applyProtection="1">
      <alignment horizontal="center"/>
      <protection locked="0"/>
    </xf>
    <xf numFmtId="0" fontId="7" fillId="8" borderId="13" xfId="0" applyFont="1" applyFill="1" applyBorder="1" applyAlignment="1" applyProtection="1">
      <alignment horizontal="center"/>
      <protection locked="0"/>
    </xf>
    <xf numFmtId="0" fontId="23" fillId="0" borderId="16" xfId="0" applyFont="1" applyBorder="1" applyAlignment="1">
      <alignment horizontal="center"/>
    </xf>
    <xf numFmtId="0" fontId="7" fillId="8" borderId="11" xfId="0" applyFont="1" applyFill="1" applyBorder="1" applyAlignment="1" applyProtection="1">
      <alignment horizontal="center" vertical="center"/>
      <protection locked="0"/>
    </xf>
    <xf numFmtId="0" fontId="7" fillId="8" borderId="12" xfId="0" applyFont="1" applyFill="1" applyBorder="1" applyAlignment="1" applyProtection="1">
      <alignment horizontal="center" vertical="center"/>
      <protection locked="0"/>
    </xf>
    <xf numFmtId="0" fontId="7" fillId="8" borderId="13" xfId="0" applyFont="1" applyFill="1" applyBorder="1" applyAlignment="1" applyProtection="1">
      <alignment horizontal="center" vertical="center"/>
      <protection locked="0"/>
    </xf>
    <xf numFmtId="0" fontId="3" fillId="0" borderId="0" xfId="2" applyAlignment="1">
      <alignment horizontal="center" vertical="top"/>
    </xf>
    <xf numFmtId="0" fontId="7" fillId="8" borderId="11" xfId="0" applyFont="1" applyFill="1" applyBorder="1" applyAlignment="1" applyProtection="1">
      <alignment horizontal="center"/>
      <protection locked="0"/>
    </xf>
    <xf numFmtId="0" fontId="2" fillId="0" borderId="0" xfId="0" applyFont="1" applyAlignment="1">
      <alignment horizontal="center" vertical="top"/>
    </xf>
    <xf numFmtId="0" fontId="5" fillId="0" borderId="0" xfId="0" applyFont="1" applyAlignment="1">
      <alignment horizontal="center"/>
    </xf>
    <xf numFmtId="0" fontId="0" fillId="8" borderId="11" xfId="0" applyFill="1" applyBorder="1" applyAlignment="1" applyProtection="1">
      <alignment horizontal="center"/>
      <protection locked="0"/>
    </xf>
    <xf numFmtId="0" fontId="0" fillId="8" borderId="12" xfId="0" applyFill="1" applyBorder="1" applyAlignment="1" applyProtection="1">
      <alignment horizontal="center"/>
      <protection locked="0"/>
    </xf>
    <xf numFmtId="0" fontId="0" fillId="8" borderId="13" xfId="0" applyFill="1" applyBorder="1" applyAlignment="1" applyProtection="1">
      <alignment horizontal="center"/>
      <protection locked="0"/>
    </xf>
    <xf numFmtId="0" fontId="0" fillId="0" borderId="4" xfId="0" applyBorder="1" applyAlignment="1">
      <alignment horizont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13" xfId="0" applyBorder="1" applyAlignment="1">
      <alignment horizontal="center"/>
    </xf>
    <xf numFmtId="0" fontId="0" fillId="0" borderId="6" xfId="0" applyBorder="1" applyAlignment="1">
      <alignment horizontal="center"/>
    </xf>
    <xf numFmtId="14" fontId="0" fillId="0" borderId="13" xfId="0" applyNumberFormat="1" applyBorder="1" applyAlignment="1">
      <alignment horizontal="center"/>
    </xf>
    <xf numFmtId="14" fontId="0" fillId="0" borderId="6" xfId="0" applyNumberFormat="1" applyBorder="1" applyAlignment="1">
      <alignment horizontal="center"/>
    </xf>
    <xf numFmtId="0" fontId="0" fillId="0" borderId="0" xfId="0" applyAlignment="1">
      <alignment horizontal="left" vertical="top" wrapText="1"/>
    </xf>
    <xf numFmtId="0" fontId="30" fillId="0" borderId="0" xfId="0" applyFont="1" applyAlignment="1">
      <alignment horizontal="left" vertical="top" wrapText="1"/>
    </xf>
    <xf numFmtId="0" fontId="32" fillId="0" borderId="0" xfId="0" applyFont="1" applyAlignment="1">
      <alignment horizontal="left" vertical="top" wrapText="1"/>
    </xf>
    <xf numFmtId="0" fontId="0" fillId="0" borderId="14" xfId="0" applyBorder="1" applyAlignment="1">
      <alignment horizontal="center"/>
    </xf>
    <xf numFmtId="0" fontId="19" fillId="0" borderId="14" xfId="0" applyFont="1" applyBorder="1" applyAlignment="1">
      <alignment horizontal="center"/>
    </xf>
    <xf numFmtId="0" fontId="0" fillId="0" borderId="11" xfId="0" applyBorder="1" applyAlignment="1">
      <alignment horizontal="center"/>
    </xf>
  </cellXfs>
  <cellStyles count="4">
    <cellStyle name="Lien hypertexte" xfId="2" builtinId="8"/>
    <cellStyle name="Monétaire" xfId="1" builtinId="4"/>
    <cellStyle name="Normal" xfId="0" builtinId="0"/>
    <cellStyle name="Pourcentage" xfId="3" builtinId="5"/>
  </cellStyles>
  <dxfs count="125">
    <dxf>
      <border diagonalUp="0" diagonalDown="0">
        <left style="thin">
          <color indexed="64"/>
        </left>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numFmt numFmtId="19" formatCode="dd/mm/yyyy"/>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numFmt numFmtId="13" formatCode="0%"/>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numFmt numFmtId="13" formatCode="0%"/>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indexed="9"/>
        <name val="Arial"/>
        <family val="2"/>
        <scheme val="none"/>
      </font>
      <fill>
        <patternFill patternType="solid">
          <fgColor indexed="64"/>
          <bgColor indexed="2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numFmt numFmtId="30" formatCode="@"/>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indexed="2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numFmt numFmtId="167" formatCode="[$-F800]dddd\,\ mmmm\ dd\,\ yyyy"/>
    </dxf>
    <dxf>
      <alignment horizontal="center" vertical="center" textRotation="0" wrapText="0"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numFmt numFmtId="167" formatCode="[$-F800]dddd\,\ mmmm\ dd\,\ yyyy"/>
    </dxf>
    <dxf>
      <fill>
        <patternFill patternType="solid">
          <fgColor indexed="64"/>
          <bgColor theme="0" tint="-0.249977111117893"/>
        </patternFill>
      </fill>
      <alignment horizontal="center" vertical="center" textRotation="0" wrapText="1"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numFmt numFmtId="167" formatCode="[$-F800]dddd\,\ mmmm\ dd\,\ yyyy"/>
    </dxf>
    <dxf>
      <fill>
        <patternFill patternType="solid">
          <fgColor indexed="64"/>
          <bgColor theme="0" tint="-0.249977111117893"/>
        </patternFill>
      </fill>
      <alignment horizontal="center" vertical="center" textRotation="0" wrapText="1"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numFmt numFmtId="167" formatCode="[$-F800]dddd\,\ mmmm\ dd\,\ yyyy"/>
    </dxf>
    <dxf>
      <fill>
        <patternFill patternType="solid">
          <fgColor indexed="64"/>
          <bgColor theme="0" tint="-0.249977111117893"/>
        </patternFill>
      </fill>
      <alignment horizontal="center" vertical="center" textRotation="0" wrapText="1"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numFmt numFmtId="167" formatCode="[$-F800]dddd\,\ mmmm\ dd\,\ yyyy"/>
    </dxf>
    <dxf>
      <fill>
        <patternFill patternType="solid">
          <fgColor indexed="64"/>
          <bgColor theme="0" tint="-0.249977111117893"/>
        </patternFill>
      </fill>
      <alignment horizontal="center" vertical="center" textRotation="0" wrapText="1"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numFmt numFmtId="167" formatCode="[$-F800]dddd\,\ mmmm\ dd\,\ yyyy"/>
    </dxf>
    <dxf>
      <numFmt numFmtId="167" formatCode="[$-F800]dddd\,\ mmmm\ dd\,\ yyyy"/>
    </dxf>
    <dxf>
      <numFmt numFmtId="167" formatCode="[$-F800]dddd\,\ mmmm\ dd\,\ yyyy"/>
    </dxf>
    <dxf>
      <fill>
        <patternFill patternType="solid">
          <fgColor indexed="64"/>
          <bgColor theme="0" tint="-0.249977111117893"/>
        </patternFill>
      </fill>
      <alignment horizontal="center" vertical="center" textRotation="0" wrapText="1"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alignment horizontal="center" vertical="center" textRotation="0" wrapText="0" indent="0" justifyLastLine="0" shrinkToFit="0" readingOrder="0"/>
    </dxf>
    <dxf>
      <numFmt numFmtId="167" formatCode="[$-F800]dddd\,\ mmmm\ dd\,\ yyyy"/>
    </dxf>
    <dxf>
      <numFmt numFmtId="167" formatCode="[$-F800]dddd\,\ mmmm\ dd\,\ yyyy"/>
    </dxf>
    <dxf>
      <numFmt numFmtId="167" formatCode="[$-F800]dddd\,\ mmmm\ dd\,\ yyyy"/>
    </dxf>
    <dxf>
      <numFmt numFmtId="167" formatCode="[$-F800]dddd\,\ mmmm\ dd\,\ yyyy"/>
    </dxf>
    <dxf>
      <fill>
        <patternFill patternType="solid">
          <fgColor indexed="64"/>
          <bgColor theme="0" tint="-0.249977111117893"/>
        </patternFill>
      </fill>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dxf>
    <dxf>
      <font>
        <color rgb="FF9C0006"/>
      </font>
      <fill>
        <patternFill>
          <bgColor rgb="FFFFC7CE"/>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
      <fill>
        <patternFill>
          <bgColor rgb="FFFEC2C8"/>
        </patternFill>
      </fill>
    </dxf>
  </dxfs>
  <tableStyles count="0" defaultTableStyle="TableStyleMedium2" defaultPivotStyle="PivotStyleLight16"/>
  <colors>
    <mruColors>
      <color rgb="FFFB5363"/>
      <color rgb="FFFEC2C8"/>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ac-and-o.com/" TargetMode="External"/><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www.ac-and-o.com/bsi/" TargetMode="External"/><Relationship Id="rId1" Type="http://schemas.openxmlformats.org/officeDocument/2006/relationships/image" Target="../media/image1.png"/><Relationship Id="rId6" Type="http://schemas.openxmlformats.org/officeDocument/2006/relationships/hyperlink" Target="https://www.ac-and-o.com/conseil/" TargetMode="External"/><Relationship Id="rId5" Type="http://schemas.openxmlformats.org/officeDocument/2006/relationships/image" Target="../media/image3.png"/><Relationship Id="rId4" Type="http://schemas.openxmlformats.org/officeDocument/2006/relationships/hyperlink" Target="https://www.ac-and-o.com/formations/" TargetMode="Externa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9096</xdr:colOff>
      <xdr:row>1</xdr:row>
      <xdr:rowOff>131466</xdr:rowOff>
    </xdr:from>
    <xdr:to>
      <xdr:col>12</xdr:col>
      <xdr:colOff>189379</xdr:colOff>
      <xdr:row>4</xdr:row>
      <xdr:rowOff>240830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2971" y="188616"/>
          <a:ext cx="1742383" cy="585614"/>
        </a:xfrm>
        <a:prstGeom prst="rect">
          <a:avLst/>
        </a:prstGeom>
      </xdr:spPr>
    </xdr:pic>
    <xdr:clientData/>
  </xdr:twoCellAnchor>
  <xdr:twoCellAnchor>
    <xdr:from>
      <xdr:col>10</xdr:col>
      <xdr:colOff>152702</xdr:colOff>
      <xdr:row>6</xdr:row>
      <xdr:rowOff>54428</xdr:rowOff>
    </xdr:from>
    <xdr:to>
      <xdr:col>12</xdr:col>
      <xdr:colOff>66663</xdr:colOff>
      <xdr:row>12</xdr:row>
      <xdr:rowOff>219075</xdr:rowOff>
    </xdr:to>
    <xdr:grpSp>
      <xdr:nvGrpSpPr>
        <xdr:cNvPr id="10" name="Groupe 9">
          <a:extLst>
            <a:ext uri="{FF2B5EF4-FFF2-40B4-BE49-F238E27FC236}">
              <a16:creationId xmlns:a16="http://schemas.microsoft.com/office/drawing/2014/main" id="{00000000-0008-0000-0000-00000A000000}"/>
            </a:ext>
          </a:extLst>
        </xdr:cNvPr>
        <xdr:cNvGrpSpPr/>
      </xdr:nvGrpSpPr>
      <xdr:grpSpPr>
        <a:xfrm>
          <a:off x="9058577" y="911678"/>
          <a:ext cx="1476061" cy="907597"/>
          <a:chOff x="1054856" y="1730827"/>
          <a:chExt cx="1481515" cy="944435"/>
        </a:xfrm>
      </xdr:grpSpPr>
      <xdr:sp macro="" textlink="">
        <xdr:nvSpPr>
          <xdr:cNvPr id="11" name="Rectangle 10">
            <a:extLst>
              <a:ext uri="{FF2B5EF4-FFF2-40B4-BE49-F238E27FC236}">
                <a16:creationId xmlns:a16="http://schemas.microsoft.com/office/drawing/2014/main" id="{00000000-0008-0000-0000-00000B000000}"/>
              </a:ext>
            </a:extLst>
          </xdr:cNvPr>
          <xdr:cNvSpPr/>
        </xdr:nvSpPr>
        <xdr:spPr>
          <a:xfrm>
            <a:off x="1159947" y="2113722"/>
            <a:ext cx="312937" cy="203278"/>
          </a:xfrm>
          <a:prstGeom prst="rect">
            <a:avLst/>
          </a:prstGeom>
          <a:solidFill>
            <a:srgbClr val="FEC2C8"/>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2" name="Rectangle 11">
            <a:extLst>
              <a:ext uri="{FF2B5EF4-FFF2-40B4-BE49-F238E27FC236}">
                <a16:creationId xmlns:a16="http://schemas.microsoft.com/office/drawing/2014/main" id="{00000000-0008-0000-0000-00000C000000}"/>
              </a:ext>
            </a:extLst>
          </xdr:cNvPr>
          <xdr:cNvSpPr/>
        </xdr:nvSpPr>
        <xdr:spPr>
          <a:xfrm>
            <a:off x="1054856" y="1757039"/>
            <a:ext cx="1456904" cy="91822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5" name="ZoneTexte 14">
            <a:extLst>
              <a:ext uri="{FF2B5EF4-FFF2-40B4-BE49-F238E27FC236}">
                <a16:creationId xmlns:a16="http://schemas.microsoft.com/office/drawing/2014/main" id="{00000000-0008-0000-0000-00000F000000}"/>
              </a:ext>
            </a:extLst>
          </xdr:cNvPr>
          <xdr:cNvSpPr txBox="1"/>
        </xdr:nvSpPr>
        <xdr:spPr>
          <a:xfrm>
            <a:off x="1198755" y="2397437"/>
            <a:ext cx="201386" cy="217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sp macro="" textlink="">
        <xdr:nvSpPr>
          <xdr:cNvPr id="16" name="ZoneTexte 15">
            <a:extLst>
              <a:ext uri="{FF2B5EF4-FFF2-40B4-BE49-F238E27FC236}">
                <a16:creationId xmlns:a16="http://schemas.microsoft.com/office/drawing/2014/main" id="{00000000-0008-0000-0000-000010000000}"/>
              </a:ext>
            </a:extLst>
          </xdr:cNvPr>
          <xdr:cNvSpPr txBox="1"/>
        </xdr:nvSpPr>
        <xdr:spPr>
          <a:xfrm>
            <a:off x="1409699" y="1730827"/>
            <a:ext cx="925285" cy="283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u="sng"/>
              <a:t>Légende :</a:t>
            </a:r>
          </a:p>
        </xdr:txBody>
      </xdr:sp>
      <xdr:sp macro="" textlink="">
        <xdr:nvSpPr>
          <xdr:cNvPr id="17" name="ZoneTexte 16">
            <a:extLst>
              <a:ext uri="{FF2B5EF4-FFF2-40B4-BE49-F238E27FC236}">
                <a16:creationId xmlns:a16="http://schemas.microsoft.com/office/drawing/2014/main" id="{00000000-0008-0000-0000-000011000000}"/>
              </a:ext>
            </a:extLst>
          </xdr:cNvPr>
          <xdr:cNvSpPr txBox="1"/>
        </xdr:nvSpPr>
        <xdr:spPr>
          <a:xfrm>
            <a:off x="1491342" y="2106386"/>
            <a:ext cx="1045029" cy="217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900" i="1" u="none"/>
              <a:t> Zone à compléter</a:t>
            </a:r>
          </a:p>
        </xdr:txBody>
      </xdr:sp>
      <xdr:sp macro="" textlink="">
        <xdr:nvSpPr>
          <xdr:cNvPr id="19" name="ZoneTexte 18">
            <a:extLst>
              <a:ext uri="{FF2B5EF4-FFF2-40B4-BE49-F238E27FC236}">
                <a16:creationId xmlns:a16="http://schemas.microsoft.com/office/drawing/2014/main" id="{00000000-0008-0000-0000-000013000000}"/>
              </a:ext>
            </a:extLst>
          </xdr:cNvPr>
          <xdr:cNvSpPr txBox="1"/>
        </xdr:nvSpPr>
        <xdr:spPr>
          <a:xfrm>
            <a:off x="1476340" y="2408323"/>
            <a:ext cx="1045029" cy="217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900" i="1" u="none"/>
              <a:t>Champ obligatoire</a:t>
            </a:r>
          </a:p>
        </xdr:txBody>
      </xdr:sp>
    </xdr:grpSp>
    <xdr:clientData/>
  </xdr:twoCellAnchor>
  <xdr:twoCellAnchor>
    <xdr:from>
      <xdr:col>2</xdr:col>
      <xdr:colOff>0</xdr:colOff>
      <xdr:row>140</xdr:row>
      <xdr:rowOff>152400</xdr:rowOff>
    </xdr:from>
    <xdr:to>
      <xdr:col>3</xdr:col>
      <xdr:colOff>304800</xdr:colOff>
      <xdr:row>143</xdr:row>
      <xdr:rowOff>0</xdr:rowOff>
    </xdr:to>
    <xdr:pic>
      <xdr:nvPicPr>
        <xdr:cNvPr id="14" name="Image 23">
          <a:hlinkClick xmlns:r="http://schemas.openxmlformats.org/officeDocument/2006/relationships" r:id="rId2"/>
          <a:extLst>
            <a:ext uri="{FF2B5EF4-FFF2-40B4-BE49-F238E27FC236}">
              <a16:creationId xmlns:a16="http://schemas.microsoft.com/office/drawing/2014/main" id="{2E295040-294A-4466-BEA1-87533AD3FAC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14625" y="9782175"/>
          <a:ext cx="14382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1123950</xdr:colOff>
      <xdr:row>140</xdr:row>
      <xdr:rowOff>152400</xdr:rowOff>
    </xdr:from>
    <xdr:to>
      <xdr:col>5</xdr:col>
      <xdr:colOff>0</xdr:colOff>
      <xdr:row>143</xdr:row>
      <xdr:rowOff>0</xdr:rowOff>
    </xdr:to>
    <xdr:pic>
      <xdr:nvPicPr>
        <xdr:cNvPr id="20" name="Image 24">
          <a:hlinkClick xmlns:r="http://schemas.openxmlformats.org/officeDocument/2006/relationships" r:id="rId4"/>
          <a:extLst>
            <a:ext uri="{FF2B5EF4-FFF2-40B4-BE49-F238E27FC236}">
              <a16:creationId xmlns:a16="http://schemas.microsoft.com/office/drawing/2014/main" id="{95DE7C59-495C-40BB-A2F7-7B938985C6A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72050" y="9782175"/>
          <a:ext cx="14382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933450</xdr:colOff>
      <xdr:row>140</xdr:row>
      <xdr:rowOff>152400</xdr:rowOff>
    </xdr:from>
    <xdr:to>
      <xdr:col>7</xdr:col>
      <xdr:colOff>0</xdr:colOff>
      <xdr:row>143</xdr:row>
      <xdr:rowOff>0</xdr:rowOff>
    </xdr:to>
    <xdr:pic>
      <xdr:nvPicPr>
        <xdr:cNvPr id="21" name="Image 25">
          <a:hlinkClick xmlns:r="http://schemas.openxmlformats.org/officeDocument/2006/relationships" r:id="rId6"/>
          <a:extLst>
            <a:ext uri="{FF2B5EF4-FFF2-40B4-BE49-F238E27FC236}">
              <a16:creationId xmlns:a16="http://schemas.microsoft.com/office/drawing/2014/main" id="{3F4C1C1E-4F93-4174-ACFA-BAFCDCC1496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343775" y="9782175"/>
          <a:ext cx="14382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942975</xdr:colOff>
      <xdr:row>140</xdr:row>
      <xdr:rowOff>152400</xdr:rowOff>
    </xdr:from>
    <xdr:to>
      <xdr:col>8</xdr:col>
      <xdr:colOff>0</xdr:colOff>
      <xdr:row>143</xdr:row>
      <xdr:rowOff>0</xdr:rowOff>
    </xdr:to>
    <xdr:pic>
      <xdr:nvPicPr>
        <xdr:cNvPr id="22" name="Image 26">
          <a:hlinkClick xmlns:r="http://schemas.openxmlformats.org/officeDocument/2006/relationships" r:id="rId8"/>
          <a:extLst>
            <a:ext uri="{FF2B5EF4-FFF2-40B4-BE49-F238E27FC236}">
              <a16:creationId xmlns:a16="http://schemas.microsoft.com/office/drawing/2014/main" id="{9B395B4D-9467-4A0C-AA7C-F0B775E83E9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725025" y="9782175"/>
          <a:ext cx="14382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xdr:row>
      <xdr:rowOff>38098</xdr:rowOff>
    </xdr:from>
    <xdr:to>
      <xdr:col>9</xdr:col>
      <xdr:colOff>657225</xdr:colOff>
      <xdr:row>186</xdr:row>
      <xdr:rowOff>152400</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61925" y="228598"/>
          <a:ext cx="7353300" cy="35356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Les présentes conditions générales de vente (les « CGV »), ont pour objet de déﬁnir les conditions dans lesquelles la Société AC&amp;O (RCS Paris 505 076 646), ci-après dénommé « l’Organisme de Formation», consent au client, ci-après dénommé le « Client », qui l’accepte, une formation, ci-après dénommée la « Formation ». Le client et l’Organisme de Formation sont respectivement individuellement la « Partie » ou collectivement les « Parties ».</a:t>
          </a:r>
        </a:p>
        <a:p>
          <a:r>
            <a:rPr lang="fr-FR" sz="1100">
              <a:solidFill>
                <a:schemeClr val="dk1"/>
              </a:solidFill>
              <a:effectLst/>
              <a:latin typeface="+mn-lt"/>
              <a:ea typeface="+mn-ea"/>
              <a:cs typeface="+mn-cs"/>
            </a:rPr>
            <a:t>Le Client reconnaît que l’acceptation des présentes CGV a pour conséquence d’écarter l’application de ses propres conditions générales de vente (CGV) et de ses propres conditions générales d’achat (CGA). La réception du bulletin d’inscription par le Client et/ou le paiement de la facture émise par l’Organisme de Formation emporte l’adhésion entière et sans réserve du Client à ces CGV, le Client reconnaissant ainsi en avoir une parfaite connaissance.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1 – FORMATIONS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1.1 L’Organisme de formation propose deux types de formations :</a:t>
          </a:r>
        </a:p>
        <a:p>
          <a:pPr lvl="0"/>
          <a:r>
            <a:rPr lang="fr-FR" sz="1100">
              <a:solidFill>
                <a:schemeClr val="dk1"/>
              </a:solidFill>
              <a:effectLst/>
              <a:latin typeface="+mn-lt"/>
              <a:ea typeface="+mn-ea"/>
              <a:cs typeface="+mn-cs"/>
            </a:rPr>
            <a:t>des formations se déroulant dans une salle de formation choisie par l’Organisme de Formation; ci-après dénommées « formations inter »),</a:t>
          </a:r>
        </a:p>
        <a:p>
          <a:pPr lvl="0"/>
          <a:r>
            <a:rPr lang="fr-FR" sz="1100">
              <a:solidFill>
                <a:schemeClr val="dk1"/>
              </a:solidFill>
              <a:effectLst/>
              <a:latin typeface="+mn-lt"/>
              <a:ea typeface="+mn-ea"/>
              <a:cs typeface="+mn-cs"/>
            </a:rPr>
            <a:t>des formations se déroulant chez le Client, ci-après dénommées « formations intra »).</a:t>
          </a:r>
        </a:p>
        <a:p>
          <a:r>
            <a:rPr lang="fr-FR" sz="1100">
              <a:solidFill>
                <a:schemeClr val="dk1"/>
              </a:solidFill>
              <a:effectLst/>
              <a:latin typeface="+mn-lt"/>
              <a:ea typeface="+mn-ea"/>
              <a:cs typeface="+mn-cs"/>
            </a:rPr>
            <a:t>1.2 Il est entendu que pour les formations intra, si une demande d’aménagement est formulée sur le contenu, nécessitant un temps de préparation supplémentaire de la part de l’Organisme de Formation, des frais supplémentaires peuvent être facturés.</a:t>
          </a:r>
        </a:p>
        <a:p>
          <a:r>
            <a:rPr lang="fr-FR" sz="1100">
              <a:solidFill>
                <a:schemeClr val="dk1"/>
              </a:solidFill>
              <a:effectLst/>
              <a:latin typeface="+mn-lt"/>
              <a:ea typeface="+mn-ea"/>
              <a:cs typeface="+mn-cs"/>
            </a:rPr>
            <a:t>1.3 À la demande d’un client, l’Organisme de formation peut concevoir, réaliser et déployer une formation sur-mesure.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2 – MODALITÉS D’INSCRIPTION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2.1 La demande d’inscription à une Formation peut être faite par le Client par l’un des moyens suivants :</a:t>
          </a:r>
        </a:p>
        <a:p>
          <a:pPr lvl="0"/>
          <a:r>
            <a:rPr lang="fr-FR" sz="1100">
              <a:solidFill>
                <a:schemeClr val="dk1"/>
              </a:solidFill>
              <a:effectLst/>
              <a:latin typeface="+mn-lt"/>
              <a:ea typeface="+mn-ea"/>
              <a:cs typeface="+mn-cs"/>
            </a:rPr>
            <a:t>l’envoi d’un bulletin d’inscription complété et signé par le Client et remis à l’Organisme de formation,</a:t>
          </a:r>
        </a:p>
        <a:p>
          <a:pPr lvl="0"/>
          <a:r>
            <a:rPr lang="fr-FR" sz="1100">
              <a:solidFill>
                <a:schemeClr val="dk1"/>
              </a:solidFill>
              <a:effectLst/>
              <a:latin typeface="+mn-lt"/>
              <a:ea typeface="+mn-ea"/>
              <a:cs typeface="+mn-cs"/>
            </a:rPr>
            <a:t>l’envoi d’un courrier électronique ou postal indiquant la demande d’inscription et reprenant l’ensemble des informations demandées dans le bulletin d’inscription.</a:t>
          </a:r>
        </a:p>
        <a:p>
          <a:r>
            <a:rPr lang="fr-FR" sz="1100">
              <a:solidFill>
                <a:schemeClr val="dk1"/>
              </a:solidFill>
              <a:effectLst/>
              <a:latin typeface="+mn-lt"/>
              <a:ea typeface="+mn-ea"/>
              <a:cs typeface="+mn-cs"/>
            </a:rPr>
            <a:t>2.2 Pour chaque session de Formation dispensée par l’Organisme de Formation, un nombre minimum et un nombre maximum de participants est admis. Les inscriptions pour la session cessent d’être retenues quand le nombre maximum est atteint. Les inscriptions réglées sont retenues en priorité.</a:t>
          </a:r>
        </a:p>
        <a:p>
          <a:r>
            <a:rPr lang="fr-FR" sz="1100">
              <a:solidFill>
                <a:schemeClr val="dk1"/>
              </a:solidFill>
              <a:effectLst/>
              <a:latin typeface="+mn-lt"/>
              <a:ea typeface="+mn-ea"/>
              <a:cs typeface="+mn-cs"/>
            </a:rPr>
            <a:t>2.3 Un accusé de conﬁrmation de l’inscription est adressé au Client dans les 48 heures qui suivent la réception de la demande d’inscription. Cet accusé ne vaut pas conﬁrmation de la tenue de la Formation. Par son inscription, le Client déclare avoir pleinement connaissance et accepter les conditions tarifaires correspondantes  ainsi que les présentes CGV.</a:t>
          </a:r>
        </a:p>
        <a:p>
          <a:r>
            <a:rPr lang="fr-FR" sz="1100">
              <a:solidFill>
                <a:schemeClr val="dk1"/>
              </a:solidFill>
              <a:effectLst/>
              <a:latin typeface="+mn-lt"/>
              <a:ea typeface="+mn-ea"/>
              <a:cs typeface="+mn-cs"/>
            </a:rPr>
            <a:t>2.4 Dans les quinze (15) jours ouvrés avant la date prévue pour la session de Formation, le Client recevra un dossier composé de la convocation à sa session de Formation et d’informations pratiques.</a:t>
          </a:r>
        </a:p>
        <a:p>
          <a:r>
            <a:rPr lang="fr-FR" sz="1100">
              <a:solidFill>
                <a:schemeClr val="dk1"/>
              </a:solidFill>
              <a:effectLst/>
              <a:latin typeface="+mn-lt"/>
              <a:ea typeface="+mn-ea"/>
              <a:cs typeface="+mn-cs"/>
            </a:rPr>
            <a:t>2.5 Pour les commandes de formations intra, une demande précisant les termes de la commande devra être adressée par le Client (par courrier électronique ou postal) à l’Organisme de Formation. L’Organisme de Formation établira, le cas échéant avec la collaboration du Client, une proposition commerciale et les conditions ﬁnancières correspondantes (ci-après ensemble dénommées «la Proposition»). La réception par l’Organisme de Formation du «bon pour accord» du Client sur la Proposition vaudra acceptation de ses termes par ce dernier ainsi qu’acceptation des présentes CGV. Cette acceptation formelle du client doit parvenir à l’Organisme de formation au moins dix (10) jours ouvrés avant la réalisation de la prestation.</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3 – MODALITÉS DE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3.1 L’Organisme de Formation est libre de choisir le lieu de la formation, d’utiliser les méthodes et les outils pédagogiques de son choix. Il est rappelé que la forme et le contenu des outils pédagogiques sont régis par l’Organisme de Formation.</a:t>
          </a:r>
        </a:p>
        <a:p>
          <a:r>
            <a:rPr lang="fr-FR" sz="1100">
              <a:solidFill>
                <a:schemeClr val="dk1"/>
              </a:solidFill>
              <a:effectLst/>
              <a:latin typeface="+mn-lt"/>
              <a:ea typeface="+mn-ea"/>
              <a:cs typeface="+mn-cs"/>
            </a:rPr>
            <a:t>3.2 Une journée de formation correspond habituellement à sept (7) heures de cours. Les durées de formation varient et sont précisées sur les documents de communication de l’Organisme de Formation. Pour la qualité de la formation, le Client s’engage à ne pas dépasser le nombre de participants prévu lors de la conﬁrmation de l’inscription visée au point 2.3 ci-avant, adressée par l’Organisme de Formation. Un ou plusieurs participants supplémentaires pourront toutefois être acceptés, sous réserve de l’approbation de l’Organisme de Formation, en fonction notamment du nombre maximal de participants visé à l’article 2.2, et d’une régularisation de la facturation aux conditions tarifaires prévues pour la Formation concernée.</a:t>
          </a:r>
        </a:p>
        <a:p>
          <a:r>
            <a:rPr lang="fr-FR" sz="1100">
              <a:solidFill>
                <a:schemeClr val="dk1"/>
              </a:solidFill>
              <a:effectLst/>
              <a:latin typeface="+mn-lt"/>
              <a:ea typeface="+mn-ea"/>
              <a:cs typeface="+mn-cs"/>
            </a:rPr>
            <a:t>3.3 La Formation intra peut être assurée soit dans des locaux déﬁnis par le Client, et avec les moyens logistiques déﬁnis dans la Proposition, soit  dans les locaux choisis par l’Organisme de Formation. En cas de formation intra, les frais de repas, de déplacement et d’hébergement du formateur, le cas échéant, seront facturés au Client en sus. L’Organisme de Formation prendra en charge la reproduction et la livraison des documents pédagogiques sur le lieu de la Formation. Un coût forfaitaire de réalisation, reprographie et envoi des supports pédagogiques, qui ﬁgurera à la Proposition le cas échéant, pourra être facturé.</a:t>
          </a:r>
        </a:p>
        <a:p>
          <a:r>
            <a:rPr lang="fr-FR" sz="1100">
              <a:solidFill>
                <a:schemeClr val="dk1"/>
              </a:solidFill>
              <a:effectLst/>
              <a:latin typeface="+mn-lt"/>
              <a:ea typeface="+mn-ea"/>
              <a:cs typeface="+mn-cs"/>
            </a:rPr>
            <a:t>3.4 Les participants à la Formation sont tenus de respecter le règlement intérieur afﬁché dans les locaux choisis par l’Organisme de Formation.</a:t>
          </a:r>
        </a:p>
        <a:p>
          <a:r>
            <a:rPr lang="fr-FR" sz="1100">
              <a:solidFill>
                <a:schemeClr val="dk1"/>
              </a:solidFill>
              <a:effectLst/>
              <a:latin typeface="+mn-lt"/>
              <a:ea typeface="+mn-ea"/>
              <a:cs typeface="+mn-cs"/>
            </a:rPr>
            <a:t>3.5 L’Organisme de Formation ne saurait être tenu responsable d’une quelconque erreur ou oubli constaté dans la documentation (ci-après  dénommée « la Documentation ») fournie au Client. Cette dernière doit être considérée comme un support pédagogique qui ne saurait être considéré comme un manuel pratique ou un document ofﬁciel explicitant la réglementation applicable. Par ailleurs, il est rappelé que les annexes documentaires fournies complètent la prestation de formation et n’engagent en aucun cas l’Organisme de Formation sur leur exhaustivité. Il est précisé en tant que de besoin que l’Organisme de Formation n’est pas tenu d’assurer une quelconque mise à jour de la Documentation postérieurement à la Formation.</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4 – TARIFS ET CONDITIONS DE RÈGLEMENT</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Les conditions tarifaires des Formations sont indiquées le document de présentation de la Formation édité par l’Organisme de Formation ou sur la Proposition visée à l’article 2.5 ci- avant pour les Formations intra. Les prix des Formations sont indiqués HT et TTC, selon le taux de TVA en vigueur.</a:t>
          </a:r>
        </a:p>
        <a:p>
          <a:r>
            <a:rPr lang="fr-FR" sz="1100">
              <a:solidFill>
                <a:schemeClr val="dk1"/>
              </a:solidFill>
              <a:effectLst/>
              <a:latin typeface="+mn-lt"/>
              <a:ea typeface="+mn-ea"/>
              <a:cs typeface="+mn-cs"/>
            </a:rPr>
            <a:t>4.1 Toute Formation commencée est due en totalité. Pour les Formations inter, sauf disposition contraire convenue par écrit entre les parties, pour toute inscription à une session de Formation, le(s) déjeuner(s), l’accès à l’espace pédagogique en ligne le cas échéant, les modules qui y sont proposés et la Documentation remise le cas échéant, font partie intégrante de la session de Formation et ne peuvent être vendus séparément. Il est précisé que le contenu de l’espace pédagogique en ligne est susceptible d’évoluer en fonction de l’actualité et des choix pédagogiques de l’Organisme de Formation. Pour les Formation intra, les éléments ci-dessus seront fournis ou non selon les conditions prévues par la Proposition.</a:t>
          </a:r>
        </a:p>
        <a:p>
          <a:r>
            <a:rPr lang="fr-FR" sz="1100">
              <a:solidFill>
                <a:schemeClr val="dk1"/>
              </a:solidFill>
              <a:effectLst/>
              <a:latin typeface="+mn-lt"/>
              <a:ea typeface="+mn-ea"/>
              <a:cs typeface="+mn-cs"/>
            </a:rPr>
            <a:t>4.2 Les factures sont payables à réception de la facture - ou selon l’échéancier convenu, le cas échéant - par chèque, ou virement bancaire.</a:t>
          </a:r>
        </a:p>
        <a:p>
          <a:r>
            <a:rPr lang="fr-FR" sz="1100">
              <a:solidFill>
                <a:schemeClr val="dk1"/>
              </a:solidFill>
              <a:effectLst/>
              <a:latin typeface="+mn-lt"/>
              <a:ea typeface="+mn-ea"/>
              <a:cs typeface="+mn-cs"/>
            </a:rPr>
            <a:t>4.3 En cas de retard de paiement, des pénalités égales à trois (3) fois le taux de l’intérêt légal en vigueur à la date de la commande seront exigibles de plein droit sans qu’un rappel soit nécessaire, ainsi qu’une indemnité forfaitaire pour frais de recouvrement d’un montant de quarante (40) euros. En outre tout règlement ultérieur quelle qu’en soit la cause sera imputé immédiatement et par priorité à l’extinction de la plus ancienne des dettes.</a:t>
          </a:r>
        </a:p>
        <a:p>
          <a:r>
            <a:rPr lang="fr-FR" sz="1100">
              <a:solidFill>
                <a:schemeClr val="dk1"/>
              </a:solidFill>
              <a:effectLst/>
              <a:latin typeface="+mn-lt"/>
              <a:ea typeface="+mn-ea"/>
              <a:cs typeface="+mn-cs"/>
            </a:rPr>
            <a:t>4.4 Par ailleurs, en cas de retard de paiement, l’Organisme de Formation se réserve le droit de refuser toute nouvelle commande et de suspendre l’exécution de ses propres obligations et ce, jusqu’à apurement du compte, sans engager sa responsabilité et sans que le Client ne puisse prétendre bénéﬁcier d’un avoir ou d’un éventuel remboursement. Le délai de prescription pour le recouvrement de toute somme due à l’Organisme de Formation court à compter de la date d’émission de la facture concernée.</a:t>
          </a:r>
        </a:p>
        <a:p>
          <a:r>
            <a:rPr lang="fr-FR" sz="1100">
              <a:solidFill>
                <a:schemeClr val="dk1"/>
              </a:solidFill>
              <a:effectLst/>
              <a:latin typeface="+mn-lt"/>
              <a:ea typeface="+mn-ea"/>
              <a:cs typeface="+mn-cs"/>
            </a:rPr>
            <a:t>4.5 En cas de prise en charge du paiement d’une Formation par un organisme extérieur, il appartient au Client :</a:t>
          </a:r>
        </a:p>
        <a:p>
          <a:pPr lvl="0"/>
          <a:r>
            <a:rPr lang="fr-FR" sz="1100">
              <a:solidFill>
                <a:schemeClr val="dk1"/>
              </a:solidFill>
              <a:effectLst/>
              <a:latin typeface="+mn-lt"/>
              <a:ea typeface="+mn-ea"/>
              <a:cs typeface="+mn-cs"/>
            </a:rPr>
            <a:t>de faire une demande de prise en charge avant le début de la Formation et de s’assurer de la bonne ﬁn de cette demande,</a:t>
          </a:r>
        </a:p>
        <a:p>
          <a:pPr lvl="0"/>
          <a:r>
            <a:rPr lang="fr-FR" sz="1100">
              <a:solidFill>
                <a:schemeClr val="dk1"/>
              </a:solidFill>
              <a:effectLst/>
              <a:latin typeface="+mn-lt"/>
              <a:ea typeface="+mn-ea"/>
              <a:cs typeface="+mn-cs"/>
            </a:rPr>
            <a:t>de l’indiquer explicitement sur son bulletin d’inscription ou dans sa commande,</a:t>
          </a:r>
        </a:p>
        <a:p>
          <a:pPr lvl="0"/>
          <a:r>
            <a:rPr lang="fr-FR" sz="1100">
              <a:solidFill>
                <a:schemeClr val="dk1"/>
              </a:solidFill>
              <a:effectLst/>
              <a:latin typeface="+mn-lt"/>
              <a:ea typeface="+mn-ea"/>
              <a:cs typeface="+mn-cs"/>
            </a:rPr>
            <a:t>de s’assurer de la bonne ﬁn du paiement par l’organisme qu’il aura désigné.</a:t>
          </a:r>
        </a:p>
        <a:p>
          <a:r>
            <a:rPr lang="fr-FR" sz="1100">
              <a:solidFill>
                <a:schemeClr val="dk1"/>
              </a:solidFill>
              <a:effectLst/>
              <a:latin typeface="+mn-lt"/>
              <a:ea typeface="+mn-ea"/>
              <a:cs typeface="+mn-cs"/>
            </a:rPr>
            <a:t>En cas de prise en charge partielle de l’organisme extérieur de ﬁnancement, le reliquat sera facturé directement au Client.</a:t>
          </a:r>
        </a:p>
        <a:p>
          <a:r>
            <a:rPr lang="fr-FR" sz="1100">
              <a:solidFill>
                <a:schemeClr val="dk1"/>
              </a:solidFill>
              <a:effectLst/>
              <a:latin typeface="+mn-lt"/>
              <a:ea typeface="+mn-ea"/>
              <a:cs typeface="+mn-cs"/>
            </a:rPr>
            <a:t>4.6 Si l’organisme extérieur de ﬁnancement ne conﬁrme pas la prise en charge ﬁnancière de la Formation ou que l’Organisme de Formation n’a pas reçu la prise en charge de l’organisme extérieur de ﬁnancement au premier jour de la Formation, le coût de la Formation sera facturé dans sa totalité au Client.</a:t>
          </a:r>
        </a:p>
        <a:p>
          <a:r>
            <a:rPr lang="fr-FR" sz="1100">
              <a:solidFill>
                <a:schemeClr val="dk1"/>
              </a:solidFill>
              <a:effectLst/>
              <a:latin typeface="+mn-lt"/>
              <a:ea typeface="+mn-ea"/>
              <a:cs typeface="+mn-cs"/>
            </a:rPr>
            <a:t>4.7 En cas de non-paiement par l’organisme extérieur de ﬁnancement des frais de Formation, éventuellement majorés de pénalités de retard, pour quel que motif que ce soit, le Client sera préalablement informé par tout moyen par l’Organisme de Formation et sera redevable de l’intégralité du coût de la Formation.</a:t>
          </a:r>
        </a:p>
        <a:p>
          <a:r>
            <a:rPr lang="fr-FR" sz="1100">
              <a:solidFill>
                <a:schemeClr val="dk1"/>
              </a:solidFill>
              <a:effectLst/>
              <a:latin typeface="+mn-lt"/>
              <a:ea typeface="+mn-ea"/>
              <a:cs typeface="+mn-cs"/>
            </a:rPr>
            <a:t>4.8 L’Organisme de formation se réserve le droit de demander un acompte.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5 – ANNULATION, REPORT</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5.1 L’Organisme de Formation s’engage à ce que le personnel et les formateurs affectés à l’exécution des prestations soient parfaitement compétents dans les spécialités requises pour assurer le respect des délais et la qualité des prestations.</a:t>
          </a:r>
        </a:p>
        <a:p>
          <a:r>
            <a:rPr lang="fr-FR" sz="1100">
              <a:solidFill>
                <a:schemeClr val="dk1"/>
              </a:solidFill>
              <a:effectLst/>
              <a:latin typeface="+mn-lt"/>
              <a:ea typeface="+mn-ea"/>
              <a:cs typeface="+mn-cs"/>
            </a:rPr>
            <a:t>5.2 L’Organisme de Formation maintien le maximum de sessions. Cependant dans le cas où le nombre de participants à un stage serait jugé pédagogiquement insufﬁsant, l’Organisme de Formation se réserve le droit d’ajourner ce stage au plus tard 5 jours ouvrés avant la date prévue. Les frais d’inscription préalablement réglés sont alors entièrement remboursés.</a:t>
          </a:r>
        </a:p>
        <a:p>
          <a:r>
            <a:rPr lang="fr-FR" sz="1100">
              <a:solidFill>
                <a:schemeClr val="dk1"/>
              </a:solidFill>
              <a:effectLst/>
              <a:latin typeface="+mn-lt"/>
              <a:ea typeface="+mn-ea"/>
              <a:cs typeface="+mn-cs"/>
            </a:rPr>
            <a:t>5.3 Si l’Organisme de Formation se voit contraint d’annuler une formation pour des raisons de force majeure (grève des transports, maladie du formateur...), il s’engage à organiser une nouvelle session dans les meilleurs délais.</a:t>
          </a:r>
        </a:p>
        <a:p>
          <a:r>
            <a:rPr lang="fr-FR" sz="1100">
              <a:solidFill>
                <a:schemeClr val="dk1"/>
              </a:solidFill>
              <a:effectLst/>
              <a:latin typeface="+mn-lt"/>
              <a:ea typeface="+mn-ea"/>
              <a:cs typeface="+mn-cs"/>
            </a:rPr>
            <a:t>5.4 L’Organisme de Formation s’engage, en cas d’absence du formateur, à assurer dans les meilleurs délais, la continuité de chaque prestation.</a:t>
          </a:r>
        </a:p>
        <a:p>
          <a:r>
            <a:rPr lang="fr-FR" sz="1100">
              <a:solidFill>
                <a:schemeClr val="dk1"/>
              </a:solidFill>
              <a:effectLst/>
              <a:latin typeface="+mn-lt"/>
              <a:ea typeface="+mn-ea"/>
              <a:cs typeface="+mn-cs"/>
            </a:rPr>
            <a:t>5.5 L’Organisme de Formation s’oblige, dans les meilleurs délais, à remplacer le formateur défaillant par une personne aux compétences techniques et qualiﬁcations équivalentes et veille à ce que le changement de personne physique n’interrompe pas le bon déroulement de la prestation.</a:t>
          </a:r>
        </a:p>
        <a:p>
          <a:r>
            <a:rPr lang="fr-FR" sz="1100">
              <a:solidFill>
                <a:schemeClr val="dk1"/>
              </a:solidFill>
              <a:effectLst/>
              <a:latin typeface="+mn-lt"/>
              <a:ea typeface="+mn-ea"/>
              <a:cs typeface="+mn-cs"/>
            </a:rPr>
            <a:t>5.6 L’Organisme de Formation est autorisé à sous-traiter pour partie ou totalement l’exécution des prestations objet du présent contrat. Toutes les obligations du client qui en découlent ne valent qu’à l’égard de l’Organisme de Formation qui demeure responsable à l’égard du client de toutes les obligations résultant du présent contrat.</a:t>
          </a:r>
        </a:p>
        <a:p>
          <a:r>
            <a:rPr lang="fr-FR" sz="1100">
              <a:solidFill>
                <a:schemeClr val="dk1"/>
              </a:solidFill>
              <a:effectLst/>
              <a:latin typeface="+mn-lt"/>
              <a:ea typeface="+mn-ea"/>
              <a:cs typeface="+mn-cs"/>
            </a:rPr>
            <a:t>5.7 Dans le cas d’une formation inter, toute annulation peut être faite par le client sans frais, si cette annulation parvient à l’Organisme de Formation par écrit, au moins 10 jours ouvrés avant le début du stage ; en revanche, et sauf cas de force majeure, pour toute annulation faite par le client moins de 10 jours ouvrés avant le début du stage, l’Organisme de Formation facture 50 % des frais de stage. Pour les cas prévus au présent article, 50% des frais de stage pourront être déduit en cas de réinscription immédiate du Client à la prochaine session de la Formation. Les remplacements de participants sont admis à tout moment, sans frais, au plus tard la veille du stage, sur communication écrite à l’Organisme de Formation des noms et coordonnées du remplaçant. Il appartient dans ce cas au Client de vériﬁer l’adéquation du proﬁl et des objectifs avec ceux déﬁnis dans le programme de formation. En cas d’absence ou d’abandon en cours de stage, ce dernier est payable en totalité.</a:t>
          </a:r>
        </a:p>
        <a:p>
          <a:r>
            <a:rPr lang="fr-FR" sz="1100">
              <a:solidFill>
                <a:schemeClr val="dk1"/>
              </a:solidFill>
              <a:effectLst/>
              <a:latin typeface="+mn-lt"/>
              <a:ea typeface="+mn-ea"/>
              <a:cs typeface="+mn-cs"/>
            </a:rPr>
            <a:t>5.8 Dans le cas d’une formation intra, toute annulation peut être faite par le client, sans frais, si cette annulation parvient à l’Organisme de Formation, par écrit, au moins 10 jours ouvrés avant le début du stage. Les remplacements de participants sont admis à tout moment, sans frais, sur communication écrite à l’Organisme de Formation, au plus tard la veille du stage, des noms et coordonnées du ou des remplaçant(s). Il appartient dans ce cas au client de vériﬁer l’adéquation du proﬁl et des objectifs avec ceux déﬁnis dans le programme de formation. Si un coût de préparation était prévu, seuls les frais déjà engagés au titre de la préparation sont facturés. S’entendent par frais engagés, les frais éventuels de déplacement et d’hébergement ainsi que le temps passé par les collaborateurs de l’Organisme de Formation sur le projet, ainsi que les pénalités éventuelles d’annulation d’une réservation de salle pour le cas où le client nous aurait conﬁé la réalisation de cette prestation.</a:t>
          </a:r>
        </a:p>
        <a:p>
          <a:r>
            <a:rPr lang="fr-FR" sz="1100">
              <a:solidFill>
                <a:schemeClr val="dk1"/>
              </a:solidFill>
              <a:effectLst/>
              <a:latin typeface="+mn-lt"/>
              <a:ea typeface="+mn-ea"/>
              <a:cs typeface="+mn-cs"/>
            </a:rPr>
            <a:t>En cas d’annulation moins de 10 ouvrés avant le début du stage, les pénalités suivantes seront appliquées :</a:t>
          </a:r>
        </a:p>
        <a:p>
          <a:pPr lvl="0"/>
          <a:r>
            <a:rPr lang="fr-FR" sz="1100">
              <a:solidFill>
                <a:schemeClr val="dk1"/>
              </a:solidFill>
              <a:effectLst/>
              <a:latin typeface="+mn-lt"/>
              <a:ea typeface="+mn-ea"/>
              <a:cs typeface="+mn-cs"/>
            </a:rPr>
            <a:t>100% du coût de préparation prévu avant l’animation du stage ainsi que les pénalités éventuelles d’annulation d’une réservation de salle pour le cas où le client nous aurait conﬁé la réalisation de cette prestation ;</a:t>
          </a:r>
        </a:p>
        <a:p>
          <a:pPr lvl="0"/>
          <a:r>
            <a:rPr lang="fr-FR" sz="1100">
              <a:solidFill>
                <a:schemeClr val="dk1"/>
              </a:solidFill>
              <a:effectLst/>
              <a:latin typeface="+mn-lt"/>
              <a:ea typeface="+mn-ea"/>
              <a:cs typeface="+mn-cs"/>
            </a:rPr>
            <a:t>25% des frais engagés pour l’animation (logistique, déplacements, fournitures, quote-part formateur…) pour toute annulation entre 10 et 6 jours ouvrés ;</a:t>
          </a:r>
        </a:p>
        <a:p>
          <a:pPr lvl="0"/>
          <a:r>
            <a:rPr lang="fr-FR" sz="1100">
              <a:solidFill>
                <a:schemeClr val="dk1"/>
              </a:solidFill>
              <a:effectLst/>
              <a:latin typeface="+mn-lt"/>
              <a:ea typeface="+mn-ea"/>
              <a:cs typeface="+mn-cs"/>
            </a:rPr>
            <a:t>50% des frais engagés pour l’animation (logistique, déplacements, fournitures, quote-part formateur…) pour toute annulation entre 5 et 3 jours ouvrés ;</a:t>
          </a:r>
        </a:p>
        <a:p>
          <a:pPr lvl="0"/>
          <a:r>
            <a:rPr lang="fr-FR" sz="1100">
              <a:solidFill>
                <a:schemeClr val="dk1"/>
              </a:solidFill>
              <a:effectLst/>
              <a:latin typeface="+mn-lt"/>
              <a:ea typeface="+mn-ea"/>
              <a:cs typeface="+mn-cs"/>
            </a:rPr>
            <a:t>100% des frais engagés pour l’animation (logistique, déplacements, fournitures, quote-part formateur…) pour toute annulation dans les 2 jours ouvrés.</a:t>
          </a:r>
        </a:p>
        <a:p>
          <a:pPr lvl="0"/>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6 – PROPRIÉTÉ INTELLECTUELLE</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6.1 L’Organisme de Formation peut être amené à fournir au Client la Documentation visée à l’article 3.5 ci-avant. Tout ou partie de la Documentation peut être adressée au Client par courrier électronique à l’adresse indiquée par le Client ou lors de la Formation ou déposée sur la ou les plateformes mises à disposition par l’Organisme de Formation.</a:t>
          </a:r>
        </a:p>
        <a:p>
          <a:r>
            <a:rPr lang="fr-FR" sz="1100">
              <a:solidFill>
                <a:schemeClr val="dk1"/>
              </a:solidFill>
              <a:effectLst/>
              <a:latin typeface="+mn-lt"/>
              <a:ea typeface="+mn-ea"/>
              <a:cs typeface="+mn-cs"/>
            </a:rPr>
            <a:t>6.2 La Documentation, en intégralité ou par extraits, et tout éventuel support remis ou imprimable dans le cadre d’une Formation ne peut en aucune manière faire l’objet, même partiellement, de reproduction, représentation, prêt, échange ou cession, d’extraction totale ou partielle de données et/ou de transfert sur un autre support, de modiﬁcation, adaptation, arrangement ou transformation sans l’accord préalable et exprès de l’Organisme de Formation. Seul un droit d’utilisation, à l’exclusion de tout autre transfert de droit de propriété de quelque sorte que ce soit, est consenti au Client. Sont donc seules autorisées, la reproduction et la représentation du contenu autorisées par le Code de la Propriété Intellectuelle sur un écran et une copie unique papier à des ﬁns d’archive ou d’utilisation dans le strict prolongement de la Formation, au bénéﬁce strictement personnel du participant concerné.</a:t>
          </a:r>
        </a:p>
        <a:p>
          <a:r>
            <a:rPr lang="fr-FR" sz="1100">
              <a:solidFill>
                <a:schemeClr val="dk1"/>
              </a:solidFill>
              <a:effectLst/>
              <a:latin typeface="+mn-lt"/>
              <a:ea typeface="+mn-ea"/>
              <a:cs typeface="+mn-cs"/>
            </a:rPr>
            <a:t>Nonobstant les termes du paragraphe ci-dessus, pour une Formation intra intégrant la commande de conception de Documentation spéciﬁque, la propriété des éléments incorporels y afférent pourra faire l’objet de dispositions spéciﬁques dans la Proposition.</a:t>
          </a:r>
        </a:p>
        <a:p>
          <a:r>
            <a:rPr lang="fr-FR" sz="1100">
              <a:solidFill>
                <a:schemeClr val="dk1"/>
              </a:solidFill>
              <a:effectLst/>
              <a:latin typeface="+mn-lt"/>
              <a:ea typeface="+mn-ea"/>
              <a:cs typeface="+mn-cs"/>
            </a:rPr>
            <a:t>6.2 Le Client s’engage à ne pas faire directement ou indirectement de la concurrence à l’Organisme de Formation en cédant ou en communiquant tout ou partie de la Documentation à un concurrent de l’Organisme de Formation.</a:t>
          </a:r>
        </a:p>
        <a:p>
          <a:r>
            <a:rPr lang="fr-FR" sz="1100">
              <a:solidFill>
                <a:schemeClr val="dk1"/>
              </a:solidFill>
              <a:effectLst/>
              <a:latin typeface="+mn-lt"/>
              <a:ea typeface="+mn-ea"/>
              <a:cs typeface="+mn-cs"/>
            </a:rPr>
            <a:t>6.3 L’Organisme de Formation se réserve le droit de poursuivre toute personne qui contreviendrait à cette clause.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7 – RENSEIGNEMENT, RÉCLAMATION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Toute demande d’information ou réclamation relative aux présentes CGV doit être adressée </a:t>
          </a:r>
          <a:r>
            <a:rPr lang="fr-FR" sz="1100" u="none" strike="noStrike">
              <a:solidFill>
                <a:schemeClr val="dk1"/>
              </a:solidFill>
              <a:effectLst/>
              <a:latin typeface="+mn-lt"/>
              <a:ea typeface="+mn-ea"/>
              <a:cs typeface="+mn-cs"/>
              <a:hlinkClick xmlns:r="http://schemas.openxmlformats.org/officeDocument/2006/relationships" r:id=""/>
            </a:rPr>
            <a:t>formation@ac-and-o.com</a:t>
          </a:r>
          <a:r>
            <a:rPr lang="fr-FR" sz="1100">
              <a:solidFill>
                <a:schemeClr val="dk1"/>
              </a:solidFill>
              <a:effectLst/>
              <a:latin typeface="+mn-lt"/>
              <a:ea typeface="+mn-ea"/>
              <a:cs typeface="+mn-cs"/>
            </a:rPr>
            <a:t>, qui fera ses meilleurs efforts pour y répondre dans les meilleurs délais.</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8 – RESPONSABILITÉ</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8.1 Les Formations proposées par l’Organisme de Formation sont conformes à leur description dans leur documentation commerciale. Il appartient au Client de prouver toute non-conformité éventuelle.</a:t>
          </a:r>
        </a:p>
        <a:p>
          <a:r>
            <a:rPr lang="fr-FR" sz="1100">
              <a:solidFill>
                <a:schemeClr val="dk1"/>
              </a:solidFill>
              <a:effectLst/>
              <a:latin typeface="+mn-lt"/>
              <a:ea typeface="+mn-ea"/>
              <a:cs typeface="+mn-cs"/>
            </a:rPr>
            <a:t>8.2 Le Client est seul responsable de la consultation et du choix de la formation fournie par l’Organisme de Formation.</a:t>
          </a:r>
        </a:p>
        <a:p>
          <a:r>
            <a:rPr lang="fr-FR" sz="1100">
              <a:solidFill>
                <a:schemeClr val="dk1"/>
              </a:solidFill>
              <a:effectLst/>
              <a:latin typeface="+mn-lt"/>
              <a:ea typeface="+mn-ea"/>
              <a:cs typeface="+mn-cs"/>
            </a:rPr>
            <a:t>8.3 La responsabilité de l’Organisme de Formation ne peut être engagée qu’en cas de faute ou de négligence prouvée et sera limitée aux préjudices directs subis par le Client, à l’exclusion de tout préjudice indirect, de quelque nature que ce soit et notamment toute perte de chance, de clientèle, de résultat, d’exploitation, préjudice commercial ou perte de données et/ou ﬁchiers. En tout état de cause, au cas où la responsabilité de l’Organisme de Formation serait retenue, le montant total de toutes sommes mises à la charge de l’Organisme de Formation ne pourra excéder le montant total du prix payé par le Client au titre de la Formation concernée.</a:t>
          </a:r>
        </a:p>
        <a:p>
          <a:br>
            <a:rPr lang="fr-FR" sz="1100">
              <a:solidFill>
                <a:schemeClr val="dk1"/>
              </a:solidFill>
              <a:effectLst/>
              <a:latin typeface="+mn-lt"/>
              <a:ea typeface="+mn-ea"/>
              <a:cs typeface="+mn-cs"/>
            </a:rPr>
          </a:br>
          <a:r>
            <a:rPr lang="fr-FR" sz="1100">
              <a:solidFill>
                <a:schemeClr val="dk1"/>
              </a:solidFill>
              <a:effectLst/>
              <a:latin typeface="+mn-lt"/>
              <a:ea typeface="+mn-ea"/>
              <a:cs typeface="+mn-cs"/>
            </a:rPr>
            <a:t> </a:t>
          </a:r>
          <a:r>
            <a:rPr lang="fr-FR" sz="1100" b="1">
              <a:solidFill>
                <a:schemeClr val="dk1"/>
              </a:solidFill>
              <a:effectLst/>
              <a:latin typeface="+mn-lt"/>
              <a:ea typeface="+mn-ea"/>
              <a:cs typeface="+mn-cs"/>
            </a:rPr>
            <a:t>ARTICLE 9 – DONNÉES PERSONNELLES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9.1 Toute commande de Formation fera l’objet d’un enregistrement informatique accessible par le Client sur simple demande à l’adresse mentionnée à l’article 7.</a:t>
          </a:r>
        </a:p>
        <a:p>
          <a:r>
            <a:rPr lang="fr-FR" sz="1100">
              <a:solidFill>
                <a:schemeClr val="dk1"/>
              </a:solidFill>
              <a:effectLst/>
              <a:latin typeface="+mn-lt"/>
              <a:ea typeface="+mn-ea"/>
              <a:cs typeface="+mn-cs"/>
            </a:rPr>
            <a:t>9.2 Conformément à la Loi 78-17 « Informatique et Libertés » du 6 janvier 1978 modiﬁée, le Client dispose d’un droit d’accès, de rectiﬁcation et d’opposition aux données personnelles traitées le concernant. Si le Client souhaite exercer ce droit et obtenir communication des informations le concernant, l’Organisme de Formation les lui communiquera sur simple demande écrite à l’adresse mentionnée à l’article 7.</a:t>
          </a:r>
        </a:p>
        <a:p>
          <a:r>
            <a:rPr lang="fr-FR" sz="1100">
              <a:solidFill>
                <a:schemeClr val="dk1"/>
              </a:solidFill>
              <a:effectLst/>
              <a:latin typeface="+mn-lt"/>
              <a:ea typeface="+mn-ea"/>
              <a:cs typeface="+mn-cs"/>
            </a:rPr>
            <a:t>9.3 Conformément à la réglementation en vigueur, toute demande adressée à l’Organisme de Formation au titre du présent article doit être signée et accompagnée de la photocopie d’un titre d’identité valide et signé, et préciser l’adresse à laquelle l’Organisme de Formation doit répondre. La réponse sera adressée au Client dans un délai de 2 mois suivant la réception de la demande.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ARTICLE 10 – DISPOSITIONS GÉNÉRALES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10.1 Les CGV peuvent être modiﬁées à tout moment à la discrétion de l’Organisme de Formation, avec application immédiate. Seule la dernière version en cours sera applicable.</a:t>
          </a:r>
        </a:p>
        <a:p>
          <a:r>
            <a:rPr lang="fr-FR" sz="1100">
              <a:solidFill>
                <a:schemeClr val="dk1"/>
              </a:solidFill>
              <a:effectLst/>
              <a:latin typeface="+mn-lt"/>
              <a:ea typeface="+mn-ea"/>
              <a:cs typeface="+mn-cs"/>
            </a:rPr>
            <a:t>10.2 Si l’une quelconque des clauses des CGV était déclarée nulle, elle serait réputée non écrite mais n’entraînerait pas la nullité ni des présentes CGV ni de la Formation concernée.</a:t>
          </a:r>
        </a:p>
        <a:p>
          <a:r>
            <a:rPr lang="fr-FR" sz="1100">
              <a:solidFill>
                <a:schemeClr val="dk1"/>
              </a:solidFill>
              <a:effectLst/>
              <a:latin typeface="+mn-lt"/>
              <a:ea typeface="+mn-ea"/>
              <a:cs typeface="+mn-cs"/>
            </a:rPr>
            <a:t>10.3 Le fait de ne pas revendiquer l’application de l’une des dispositions des CGV ou d’acquiescer à son inexécution, de manière permanente ou temporaire, ne peut être interprété comme valant renonciation à son application.</a:t>
          </a:r>
        </a:p>
        <a:p>
          <a:r>
            <a:rPr lang="fr-FR" sz="1100">
              <a:solidFill>
                <a:schemeClr val="dk1"/>
              </a:solidFill>
              <a:effectLst/>
              <a:latin typeface="+mn-lt"/>
              <a:ea typeface="+mn-ea"/>
              <a:cs typeface="+mn-cs"/>
            </a:rPr>
            <a:t>10.4 L’Organisme de Formation est autorisé à utiliser la dénomination sociale, le nom commercial et/ou les marques du Client, et le cas échéant du groupe dont il fait partie, comme référence commerciale sur tout support ou à toute occasion dans un but marketing et/ou publicitaire sans autorisation préalable du Client.</a:t>
          </a:r>
        </a:p>
        <a:p>
          <a:r>
            <a:rPr lang="fr-FR" sz="1100">
              <a:solidFill>
                <a:schemeClr val="dk1"/>
              </a:solidFill>
              <a:effectLst/>
              <a:latin typeface="+mn-lt"/>
              <a:ea typeface="+mn-ea"/>
              <a:cs typeface="+mn-cs"/>
            </a:rPr>
            <a:t>10.5 Dans le cadre de l’exécution des présentes, les Parties exercent et exerceront leurs activités de manière indépendante sans que, notamment, cela puisse être interprété comme créant entre elles un lien de subordination ou une société de fait.</a:t>
          </a:r>
        </a:p>
        <a:p>
          <a:r>
            <a:rPr lang="fr-FR" sz="1100">
              <a:solidFill>
                <a:schemeClr val="dk1"/>
              </a:solidFill>
              <a:effectLst/>
              <a:latin typeface="+mn-lt"/>
              <a:ea typeface="+mn-ea"/>
              <a:cs typeface="+mn-cs"/>
            </a:rPr>
            <a:t>10.6 Le Client renonce au bénéﬁce des articles 1221, 1222 et 1223 du code civil.</a:t>
          </a:r>
        </a:p>
        <a:p>
          <a:r>
            <a:rPr lang="fr-FR" sz="1100">
              <a:solidFill>
                <a:schemeClr val="dk1"/>
              </a:solidFill>
              <a:effectLst/>
              <a:latin typeface="+mn-lt"/>
              <a:ea typeface="+mn-ea"/>
              <a:cs typeface="+mn-cs"/>
            </a:rPr>
            <a:t>10.7 Les présentes CGV sont régies par le droit français. Tout litige se rapportant à son exécution ou à son interprétation sera de la compétence exclusive du Tribunal de Commerce de Paris, même en cas de référé, d’appel en garantie ou de pluralité de défendeurs.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506894</xdr:colOff>
      <xdr:row>1</xdr:row>
      <xdr:rowOff>132409</xdr:rowOff>
    </xdr:from>
    <xdr:to>
      <xdr:col>8</xdr:col>
      <xdr:colOff>725277</xdr:colOff>
      <xdr:row>4</xdr:row>
      <xdr:rowOff>146523</xdr:rowOff>
    </xdr:to>
    <xdr:pic>
      <xdr:nvPicPr>
        <xdr:cNvPr id="3" name="Image 2">
          <a:extLst>
            <a:ext uri="{FF2B5EF4-FFF2-40B4-BE49-F238E27FC236}">
              <a16:creationId xmlns:a16="http://schemas.microsoft.com/office/drawing/2014/main" id="{18EA3CA6-5DF0-4E7E-B865-0FF9A9F8E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97869" y="322909"/>
          <a:ext cx="1742383" cy="5856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7C7DC0-CB69-4E05-9091-F0B331B77796}" name="T_Règlement" displayName="T_Règlement" ref="B2:B7" totalsRowShown="0" headerRowDxfId="99">
  <autoFilter ref="B2:B7" xr:uid="{086B7AC4-24B8-4A54-ABB4-5AED77C50657}"/>
  <tableColumns count="1">
    <tableColumn id="1" xr3:uid="{172D42F8-27FC-4E0D-9890-81DEBF50ABC0}" name="Mode de règlement*"/>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CC2AA28-C63A-476E-BD88-7D3F1887950A}" name="T_Partie_1_XL2COMP17" displayName="T_Partie_1_XL2COMP17" ref="AB2:AB15" totalsRowShown="0" headerRowDxfId="76">
  <autoFilter ref="AB2:AB15" xr:uid="{ED7F1AAC-C200-4262-90F6-F03B45C730DD}"/>
  <tableColumns count="1">
    <tableColumn id="1" xr3:uid="{ACF4EA5A-441E-48EE-BEEF-6002578804A8}" name="Partie_1_XL1FIRH_CV" dataDxfId="75">
      <calculatedColumnFormula>TEXT(T_dates_XL2REPRH[[#This Row],[J1 - XL2REPRH]],"jjj jj")&amp;" et "&amp;TEXT(T_dates_XL2REPRH[[#This Row],[J2 - XL2REPRH]], "jjj jj mmmm aaaa")</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E210D7D-4733-4153-A8A1-B3513E5A133F}" name="T_dates_XL1ALER" displayName="T_dates_XL1ALER" ref="AF2:AG4" totalsRowShown="0" headerRowDxfId="74">
  <autoFilter ref="AF2:AG4" xr:uid="{26FE6B71-0EC7-4979-AC2B-50B724275981}"/>
  <tableColumns count="2">
    <tableColumn id="1" xr3:uid="{71A69FD6-C9D3-4F57-BF7C-DB4A75865F1A}" name="J1 - XL1ALER" dataDxfId="73"/>
    <tableColumn id="2" xr3:uid="{AEC5912E-0F20-4505-B0F2-DDB001B86F76}" name="J2 - XL1ALER" dataDxfId="7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F26EDC4-03BA-436E-9B32-2C246C29DEFB}" name="T_Partie_1_XL2COMP1720" displayName="T_Partie_1_XL2COMP1720" ref="AI2:AI4" totalsRowShown="0" headerRowDxfId="71">
  <autoFilter ref="AI2:AI4" xr:uid="{2FF20DA9-D8D6-4BEA-856C-71F4FE5956CC}"/>
  <tableColumns count="1">
    <tableColumn id="1" xr3:uid="{95C1AD3D-1D02-4037-82FC-DAC13A8051F3}" name="Partie_1_XL1ALER" dataDxfId="70">
      <calculatedColumnFormula>TEXT(T_dates_XL1ALER[[#This Row],[J1 - XL1ALER]],"jjj jj")&amp;" et "&amp;TEXT(T_dates_XL1ALER[[#This Row],[J2 - XL1ALER]], "jjj jj mmmm aaaa")</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F4BA97-895A-47B1-90C7-8F5D1A84138F}" name="T_Partie_1_XL2COMP1721" displayName="T_Partie_1_XL2COMP1721" ref="AD2:AD15" totalsRowShown="0" headerRowDxfId="69">
  <autoFilter ref="AD2:AD15" xr:uid="{DEC1BCAB-5100-479D-9B94-646742DF7F5F}"/>
  <tableColumns count="1">
    <tableColumn id="1" xr3:uid="{17C95111-E146-4800-B24B-3A2533B0BBBF}" name="Partie_1_XL1TBRH_CV" dataDxfId="68">
      <calculatedColumnFormula>TEXT(T_dates_XL2REPRH[[#This Row],[J3 - XL2REPRH]],"jjj jj")&amp;" et "&amp;TEXT(T_dates_XL2REPRH[[#This Row],[J4 - XL2REPRH]], "jjj jj mmmm aaaa")</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A2258A9-8B10-4635-8AD6-FA8E5C5C15EE}" name="T_dates_XL2COMP161922" displayName="T_dates_XL2COMP161922" ref="AK2:AL5" totalsRowShown="0" headerRowDxfId="67">
  <autoFilter ref="AK2:AL5" xr:uid="{C55D142C-391F-4E66-9648-DA62A41AF860}"/>
  <tableColumns count="2">
    <tableColumn id="1" xr3:uid="{FF76DEE0-4902-4858-A0E4-2CAC2B618241}" name="J1 - XL1FORH" dataDxfId="66"/>
    <tableColumn id="2" xr3:uid="{DCAEBC48-78C6-41F2-BFE6-E6F25F5F5592}" name="J2 - XL1FORH" dataDxfId="6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CFAFF57-4570-46CB-ABB5-C04A15B0D1C2}" name="T_Partie_1_XL2COMP172023" displayName="T_Partie_1_XL2COMP172023" ref="AN2:AN5" totalsRowShown="0" headerRowDxfId="64">
  <autoFilter ref="AN2:AN5" xr:uid="{90E7C720-15A0-4580-BE27-BC7CD11C8AB6}"/>
  <tableColumns count="1">
    <tableColumn id="1" xr3:uid="{6FF631EB-FBBC-4B9E-BDF6-B305F9A70F51}" name="Partie_1_XL1FORH_CV" dataDxfId="63">
      <calculatedColumnFormula>TEXT(T_dates_XL2COMP161922[[#This Row],[J1 - XL1FORH]],"jjj jj")&amp;" et "&amp;TEXT(T_dates_XL2COMP161922[[#This Row],[J2 - XL1FORH]], "jjj jj mmmm aaaa")</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F683E5-B334-43EA-817E-8EDD57354EA4}" name="T_dates_XL2COMP16192224" displayName="T_dates_XL2COMP16192224" ref="AP2:AQ8" totalsRowShown="0" headerRowDxfId="62">
  <autoFilter ref="AP2:AQ8" xr:uid="{BF56653F-08AC-42B9-B7AE-5960CAA61C6C}"/>
  <tableColumns count="2">
    <tableColumn id="1" xr3:uid="{C8650A17-6FF1-4CB8-868F-051D3C5D783A}" name="J1 - XL1MACRH" dataDxfId="61"/>
    <tableColumn id="2" xr3:uid="{F7078132-E0EE-4CCF-B0A4-15CA2172F7BF}" name="J2 - XL1MACRH" dataDxfId="6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7EE01E7-3325-4C80-84F6-CCCA3AFF60D1}" name="T_Partie_1_XL2COMP17202325" displayName="T_Partie_1_XL2COMP17202325" ref="AS2:AS8" totalsRowShown="0" headerRowDxfId="59">
  <autoFilter ref="AS2:AS8" xr:uid="{7F911517-F4A9-4391-A812-BAD0EA7CF00A}"/>
  <tableColumns count="1">
    <tableColumn id="1" xr3:uid="{81C64608-F1DC-46C9-9383-1F1BA396E0A4}" name="Partie_1_XL1MACRH_CV" dataDxfId="58">
      <calculatedColumnFormula>TEXT(T_dates_XL2COMP16192224[[#This Row],[J1 - XL1MACRH]],"jjj jj")&amp;" et "&amp;TEXT(T_dates_XL2COMP16192224[[#This Row],[J2 - XL1MACRH]], "jjj jj mmmm aaaa")</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300151-AF8A-4343-A1CD-BC9AA6E7E51D}" name="T_Partie_1_XL1TCDTO" displayName="T_Partie_1_XL1TCDTO" ref="AX2:AX7" totalsRowShown="0" headerRowDxfId="57">
  <autoFilter ref="AX2:AX7" xr:uid="{071A8A59-6E6B-4B39-9F06-F17460401349}"/>
  <tableColumns count="1">
    <tableColumn id="1" xr3:uid="{D032B1AF-900E-4C9A-845B-DDD75CE6DC7A}" name="Partie_1_XL1TCDTO_CV" dataDxfId="56">
      <calculatedColumnFormula>TEXT(T_dates_XL2COMP161922244[[#This Row],[J1 - XL1TCDTO]],"jjj jj")&amp;" et "&amp;TEXT(T_dates_XL2COMP161922244[[#This Row],[J2 - XL1TCDTO]], "jjj jj mmmm aaaa")</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3E20A4-F717-4A55-B5DB-889785E2FC01}" name="T_dates_XL2COMP161922244" displayName="T_dates_XL2COMP161922244" ref="AU2:AV7" totalsRowShown="0" headerRowDxfId="55">
  <autoFilter ref="AU2:AV7" xr:uid="{5797EE3C-962C-441B-9E1B-BC84F71F3354}"/>
  <tableColumns count="2">
    <tableColumn id="1" xr3:uid="{1C57FD8F-BE31-435C-9E2A-423045172901}" name="J1 - XL1TCDTO" dataDxfId="54"/>
    <tableColumn id="2" xr3:uid="{238C8396-A150-4BFA-85A7-5E012DEFEE87}" name="J2 - XL1TCDTO" dataDxfId="5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FF4CAA-3867-4DC8-BD81-F0235A9DDEF0}" name="T_Mme_Mr" displayName="T_Mme_Mr" ref="F2:F4" totalsRowShown="0" headerRowDxfId="98">
  <autoFilter ref="F2:F4" xr:uid="{100466EE-427B-4FBD-9C66-F678607D4E3A}"/>
  <tableColumns count="1">
    <tableColumn id="1" xr3:uid="{F796F080-282F-4A04-8764-AABA0B70E2FC}" name="Mme / Mr*"/>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EFF9E39-9459-4273-845F-2C846FF4BC83}" name="T_Partie_1_XLSURME" displayName="T_Partie_1_XLSURME" ref="AZ2:AZ3" totalsRowShown="0" headerRowDxfId="52">
  <autoFilter ref="AZ2:AZ3" xr:uid="{9A02816D-E11B-43ED-8D36-BB2760272DB6}"/>
  <tableColumns count="1">
    <tableColumn id="1" xr3:uid="{777B9736-27F7-4327-8433-B99FD5C78229}" name="Partie_1_XLSURME_CV" dataDxfId="51">
      <calculatedColumnFormula>TEXT(#REF!,"jjj jj")&amp;" et "&amp;TEXT(#REF!, "jjj jj mmmm aaaa")</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8B31EB2-84D9-4FF2-A22E-6363D586589F}" name="T_Partie_1_XLSURME10" displayName="T_Partie_1_XLSURME10" ref="BB2:BB3" totalsRowShown="0" headerRowDxfId="50">
  <autoFilter ref="BB2:BB3" xr:uid="{9A3C199F-EC8A-4B46-ADBF-FDEAC3DD8FCF}"/>
  <tableColumns count="1">
    <tableColumn id="1" xr3:uid="{FD8B358C-EF21-4E9E-9430-6865CA5774A4}" name="Partie_2_XLSURME_CV" dataDxfId="49">
      <calculatedColumnFormula>TEXT(#REF!,"jjj jj")&amp;" et "&amp;TEXT(#REF!, "jjj jj mmmm aaaa")</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9EE9CBC-1439-4D30-9FDA-70EEDD44F100}" name="Tableau8" displayName="Tableau8" ref="B3:O4" totalsRowShown="0" headerRowDxfId="48" headerRowBorderDxfId="47" tableBorderDxfId="46" totalsRowBorderDxfId="45">
  <autoFilter ref="B3:O4" xr:uid="{D9EE9CBC-1439-4D30-9FDA-70EEDD44F100}"/>
  <tableColumns count="14">
    <tableColumn id="1" xr3:uid="{95FA8762-8DDF-4860-8CEA-FFDA1C894347}" name="N°" dataDxfId="44"/>
    <tableColumn id="2" xr3:uid="{A871D251-C3B0-4DA7-9A29-71A6BCE8EEDF}" name="Société" dataDxfId="43">
      <calculatedColumnFormula>Formulaire!D7</calculatedColumnFormula>
    </tableColumn>
    <tableColumn id="3" xr3:uid="{6657FB84-1C1A-45FF-9F92-1FA3D4167457}" name="Nom" dataDxfId="42">
      <calculatedColumnFormula>Formulaire!D17</calculatedColumnFormula>
    </tableColumn>
    <tableColumn id="4" xr3:uid="{C9043168-9080-4AFD-995B-F1A12CA6C8BA}" name="Prénom" dataDxfId="41">
      <calculatedColumnFormula>Formulaire!D19</calculatedColumnFormula>
    </tableColumn>
    <tableColumn id="5" xr3:uid="{5F2C3173-544B-4339-AA77-E6BE75D3F8BB}" name="Fonction" dataDxfId="40"/>
    <tableColumn id="6" xr3:uid="{F6370093-C8F8-4F52-A4F5-A3904F4D74A3}" name="Adresse" dataDxfId="39">
      <calculatedColumnFormula>Formulaire!H7</calculatedColumnFormula>
    </tableColumn>
    <tableColumn id="7" xr3:uid="{1944B2BF-EBB9-451D-944C-53D24A748416}" name="Complément" dataDxfId="38"/>
    <tableColumn id="8" xr3:uid="{647BBB3A-AA4F-42DE-8D1D-62341100595D}" name="Code Postal" dataDxfId="37">
      <calculatedColumnFormula>Formulaire!H9</calculatedColumnFormula>
    </tableColumn>
    <tableColumn id="9" xr3:uid="{DA945113-5ED9-4DB2-9DC3-AF78B9FED7E2}" name="Ville" dataDxfId="36">
      <calculatedColumnFormula>Formulaire!H11</calculatedColumnFormula>
    </tableColumn>
    <tableColumn id="10" xr3:uid="{350FED22-A5A5-4662-BC58-7E4A3A2E5271}" name="email" dataDxfId="35">
      <calculatedColumnFormula>Formulaire!H15</calculatedColumnFormula>
    </tableColumn>
    <tableColumn id="11" xr3:uid="{3B4311E1-2097-43E9-9373-B19F62BAEADF}" name="Téléphone" dataDxfId="34">
      <calculatedColumnFormula>Formulaire!H17</calculatedColumnFormula>
    </tableColumn>
    <tableColumn id="12" xr3:uid="{D9945E96-29DE-4026-9AD6-0D95DA28AFC0}" name="Contact" dataDxfId="33">
      <calculatedColumnFormula>Formulaire!H27</calculatedColumnFormula>
    </tableColumn>
    <tableColumn id="13" xr3:uid="{C509C6A2-6248-421B-A5D6-DA71C38C8E93}" name="email2" dataDxfId="32">
      <calculatedColumnFormula>Formulaire!H31</calculatedColumnFormula>
    </tableColumn>
    <tableColumn id="14" xr3:uid="{F8966676-746F-44E7-B8E1-6A3C0D3D25F7}" name="Adresse de facturation" dataDxfId="31">
      <calculatedColumnFormula>Formulaire!D27&amp;" "&amp;
Formulaire!D29&amp;" "&amp;
Formulaire!D33&amp;" "&amp;Formulaire!D35</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F662F4E-4E3B-432A-A932-79E878DC2BBD}" name="Tableau15" displayName="Tableau15" ref="B3:AB4" totalsRowShown="0" headerRowDxfId="30" headerRowBorderDxfId="29" tableBorderDxfId="28" totalsRowBorderDxfId="27">
  <autoFilter ref="B3:AB4" xr:uid="{6F662F4E-4E3B-432A-A932-79E878DC2BBD}"/>
  <tableColumns count="27">
    <tableColumn id="1" xr3:uid="{1F5C58F9-9A24-4580-BFC3-B5A91494A291}" name="N°" dataDxfId="26"/>
    <tableColumn id="2" xr3:uid="{639677DE-5390-4344-A009-2EBB494FCEC6}" name="N° Client" dataDxfId="25"/>
    <tableColumn id="3" xr3:uid="{95C55408-0378-4256-BF20-789613D6D00D}" name="Client" dataDxfId="24"/>
    <tableColumn id="4" xr3:uid="{DDE66CF6-5F2B-4D2C-95D4-AE7CBE792556}" name="Objet" dataDxfId="23"/>
    <tableColumn id="5" xr3:uid="{1E9026DB-14DF-42FF-BC1F-A25765AF9B08}" name="Nature prest." dataDxfId="22"/>
    <tableColumn id="6" xr3:uid="{BFF43700-017E-488A-9482-8A9D4D6B6EFF}" name="Type BSI" dataDxfId="21"/>
    <tableColumn id="7" xr3:uid="{D4521C7D-8D97-4741-8C66-1BC2F526F656}" name="Nature facture" dataDxfId="20"/>
    <tableColumn id="8" xr3:uid="{1F12D584-8661-4259-8E29-750C222AD027}" name="Mnt HT_x000a_av._x000a_remise" dataDxfId="19">
      <calculatedColumnFormula>Formulaire!F47</calculatedColumnFormula>
    </tableColumn>
    <tableColumn id="9" xr3:uid="{CDD9D499-1300-4516-91EC-556B581E4982}" name="Tx_x000a_remise" dataDxfId="18"/>
    <tableColumn id="10" xr3:uid="{D2916B57-CB41-47D1-A5C1-C13976CF274A}" name="Tx_x000a_fact." dataDxfId="17"/>
    <tableColumn id="11" xr3:uid="{06E4E05B-1847-4E5F-957A-36721FCDF2CA}" name="Mnt HT_x000a_ap._x000a_remise" dataDxfId="16"/>
    <tableColumn id="12" xr3:uid="{0F9C4197-F85B-4193-9EB3-A90FAD76D45F}" name="Tx TVA" dataDxfId="15"/>
    <tableColumn id="13" xr3:uid="{6B5E6D48-D0D0-48F7-95ED-4E4128A95C67}" name="TVA" dataDxfId="14"/>
    <tableColumn id="14" xr3:uid="{AEBCB8AB-B95C-4DD1-ACD9-FA597C89A383}" name="Mnt HT_x000a_av._x000a_remise2" dataDxfId="13"/>
    <tableColumn id="15" xr3:uid="{995AB7EE-A96E-4AFA-A215-19B761D3F326}" name="Tx_x000a_remise3" dataDxfId="12"/>
    <tableColumn id="16" xr3:uid="{B7FFC96F-02E4-4578-B1C2-5FB6613D80AB}" name="Mnt HT_x000a_ap._x000a_remise4" dataDxfId="11"/>
    <tableColumn id="17" xr3:uid="{FAF28DCA-9B51-41B0-8D9A-B57936524B3B}" name="Mnt TTC facturé" dataDxfId="10"/>
    <tableColumn id="18" xr3:uid="{5A5EFA1F-E47B-44E1-85B2-DD9BD1566EB1}" name="Statut" dataDxfId="9"/>
    <tableColumn id="19" xr3:uid="{641DADBA-7951-4663-9FB3-91E574F85565}" name="Etat" dataDxfId="8"/>
    <tableColumn id="20" xr3:uid="{F067FFF9-1B00-434E-B1B9-6D0554BE4D03}" name="Date_x000a_Facture" dataDxfId="7">
      <calculatedColumnFormula>TODAY()</calculatedColumnFormula>
    </tableColumn>
    <tableColumn id="21" xr3:uid="{5F7F8289-06CC-41C2-95CA-A24EAA110850}" name="Date_x000a_Paiement" dataDxfId="6"/>
    <tableColumn id="22" xr3:uid="{5CB0089D-9EEA-4844-9CBD-72773D9066C6}" name="Remarques" dataDxfId="5"/>
    <tableColumn id="23" xr3:uid="{A853AB91-3165-44C0-9D26-BFEA75C332E8}" name="Année de CA" dataDxfId="4"/>
    <tableColumn id="24" xr3:uid="{977DAE8E-0AB9-466C-AE43-9322E13A9D5C}" name="Année de Facturation" dataDxfId="3"/>
    <tableColumn id="25" xr3:uid="{A50AFD99-66D1-4D9A-A42F-BA8A9A759E8C}" name="N° cpt comptable" dataDxfId="2"/>
    <tableColumn id="26" xr3:uid="{1CCAEA73-57BC-4FA0-9A97-1844CFB88B39}" name="Relance simple_x000a_(30 jours)" dataDxfId="1"/>
    <tableColumn id="27" xr3:uid="{0CB50A9A-64F0-4E8E-B2FE-CBD168E82B48}" name="Relance LRAR_x000a_(45j fin de moi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5F04A58-69BA-49D0-A324-D043F50DA2F1}" name="T_formations" displayName="T_formations" ref="D2:D30" totalsRowShown="0" headerRowDxfId="97" dataDxfId="96">
  <autoFilter ref="D2:D30" xr:uid="{1604025A-E0CC-421E-803E-8C73BE707E41}"/>
  <tableColumns count="1">
    <tableColumn id="2" xr3:uid="{1411365A-1E84-4D9F-B59B-B24D40895BE5}" name="Nom de la formation" dataDxfId="95"/>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7E641F-59F6-40D8-AD47-8AF6061763CB}" name="T_dates_XL2REPRH" displayName="T_dates_XL2REPRH" ref="J2:M15" totalsRowShown="0" headerRowDxfId="94">
  <autoFilter ref="J2:M15" xr:uid="{6DA936F6-3B57-47EF-BE4A-3DF503B3E5B1}"/>
  <tableColumns count="4">
    <tableColumn id="1" xr3:uid="{D06D62AA-1A9B-4125-BD9C-EB3312ED806B}" name="J1 - XL2REPRH" dataDxfId="93"/>
    <tableColumn id="2" xr3:uid="{5563DBE9-1249-4408-833B-0BC691D40F3A}" name="J2 - XL2REPRH" dataDxfId="92"/>
    <tableColumn id="3" xr3:uid="{815A02BD-1FF3-4137-A141-DB0D8AEFFE54}" name="J3 - XL2REPRH" dataDxfId="91"/>
    <tableColumn id="4" xr3:uid="{90965575-82DE-45D6-9F0C-E6007761C775}" name="J4 - XL2REPRH" dataDxfId="9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5D815B-EBED-4E13-9E05-226FC04C5AED}" name="T_Partie_1_XL2REPRH" displayName="T_Partie_1_XL2REPRH" ref="O2:O15" totalsRowShown="0" headerRowDxfId="89">
  <autoFilter ref="O2:O15" xr:uid="{F6DB5588-62E5-4ACC-8A79-65FCE4B35C24}"/>
  <tableColumns count="1">
    <tableColumn id="1" xr3:uid="{8003C1ED-E70F-4AF6-98C3-4F8A2DAE62D7}" name="Partie_1_XL2REPRH_CV" dataDxfId="88">
      <calculatedColumnFormula>TEXT(T_dates_XL2REPRH[[#This Row],[J1 - XL2REPRH]],"jjj jj")&amp;" et "&amp;TEXT(T_dates_XL2REPRH[[#This Row],[J2 - XL2REPRH]], "jjj jj mmmm aaaa")</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1C00ED-884E-4677-AF7C-E8E0A1EEC613}" name="T_Partie_2_XL2REPRH" displayName="T_Partie_2_XL2REPRH" ref="Q2:Q15" totalsRowShown="0" headerRowDxfId="87">
  <autoFilter ref="Q2:Q15" xr:uid="{87C73D2D-AAB2-480D-AD56-93A9A1236420}"/>
  <tableColumns count="1">
    <tableColumn id="1" xr3:uid="{1A175524-F5F8-46BE-9BE0-7C1786378B4A}" name="Partie_2_XL2REPRH_CV" dataDxfId="86">
      <calculatedColumnFormula>TEXT(T_dates_XL2REPRH[[#This Row],[J3 - XL2REPRH]],"jjj jj")&amp;" et "&amp;TEXT(T_dates_XL2REPRH[[#This Row],[J4 - XL2REPRH]], "jjj jj mmmm aaaa")</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98CC81-6DB6-4DE1-B3CD-2AECD0D1668E}" name="T_dates_XL2COMP" displayName="T_dates_XL2COMP" ref="S2:V8" totalsRowShown="0" headerRowDxfId="85">
  <autoFilter ref="S2:V8" xr:uid="{23047C3D-F9F5-4AF7-B704-A767CE311C15}"/>
  <tableColumns count="4">
    <tableColumn id="1" xr3:uid="{B781BF60-2752-4E22-9BFA-BA2F879CD8AC}" name="J1 - XL2COMP" dataDxfId="84"/>
    <tableColumn id="2" xr3:uid="{EA7B6C4E-0A7B-46FF-9F62-62677DC72A44}" name="J2 - XL2COMP" dataDxfId="83"/>
    <tableColumn id="3" xr3:uid="{F4004388-CF17-49D2-8074-A5B435B21E48}" name="J3 - XL2COMP" dataDxfId="82"/>
    <tableColumn id="4" xr3:uid="{4039DB1A-5482-476F-9615-509D146D6475}" name="J4 - XL2COMP" dataDxfId="8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C2604C-B67E-4D47-87A5-556A5202FC91}" name="T_Partie_1_XL2COMP" displayName="T_Partie_1_XL2COMP" ref="X2:X8" totalsRowShown="0" headerRowDxfId="80">
  <autoFilter ref="X2:X8" xr:uid="{6990878F-FD96-4477-8BF9-22F29A9618E9}"/>
  <tableColumns count="1">
    <tableColumn id="1" xr3:uid="{DEEACEC5-789D-4F1E-BAA3-BF05E3B1D522}" name="Partie_1_XL2COMP_CV" dataDxfId="79">
      <calculatedColumnFormula>TEXT(T_dates_XL2COMP[[#This Row],[J1 - XL2COMP]],"jjj jj")&amp;" et "&amp;TEXT(T_dates_XL2COMP[[#This Row],[J2 - XL2COMP]], "jjj jj mmmm aaaa")</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B4F86CC-6AF1-4457-81D3-AB94E3211AF8}" name="T_Partie_2_XL2COMP" displayName="T_Partie_2_XL2COMP" ref="Z2:Z8" totalsRowShown="0" headerRowDxfId="78">
  <autoFilter ref="Z2:Z8" xr:uid="{323F7FD7-6665-4A07-B9CB-35DDA1A215FE}"/>
  <tableColumns count="1">
    <tableColumn id="1" xr3:uid="{A5FAE2F1-4116-45A8-8DB8-25C8C9A95237}" name="Partie_2_XL2COMP_CV" dataDxfId="77">
      <calculatedColumnFormula>TEXT(T_dates_XL2COMP[[#This Row],[J3 - XL2COMP]],"jjj jj")&amp;" et "&amp;TEXT(T_dates_XL2COMP[[#This Row],[J4 - XL2COMP]], "jjj jj mmmm aaaa")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mation@ac-and-o.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4D84-4722-4014-B7A7-62391E888810}">
  <sheetPr codeName="Feuil1">
    <tabColor rgb="FFFB5363"/>
  </sheetPr>
  <dimension ref="B1:M142"/>
  <sheetViews>
    <sheetView showGridLines="0" tabSelected="1" workbookViewId="0">
      <selection activeCell="D7" sqref="D7"/>
    </sheetView>
  </sheetViews>
  <sheetFormatPr baseColWidth="10" defaultColWidth="15.7109375" defaultRowHeight="15" x14ac:dyDescent="0.25"/>
  <cols>
    <col min="1" max="2" width="1.7109375" customWidth="1"/>
    <col min="3" max="3" width="17" bestFit="1" customWidth="1"/>
    <col min="4" max="4" width="32.7109375" customWidth="1"/>
    <col min="5" max="5" width="5.7109375" customWidth="1"/>
    <col min="6" max="6" width="14.140625" customWidth="1"/>
    <col min="7" max="7" width="21.42578125" customWidth="1"/>
    <col min="8" max="8" width="35.7109375" customWidth="1"/>
    <col min="9" max="10" width="1.7109375" customWidth="1"/>
    <col min="11" max="11" width="7.7109375" customWidth="1"/>
    <col min="13" max="13" width="7.7109375" customWidth="1"/>
  </cols>
  <sheetData>
    <row r="1" spans="2:12" ht="5.0999999999999996" customHeight="1" x14ac:dyDescent="0.25"/>
    <row r="2" spans="2:12" ht="28.5" x14ac:dyDescent="0.45">
      <c r="B2" s="99" t="s">
        <v>173</v>
      </c>
      <c r="C2" s="99"/>
      <c r="D2" s="99"/>
      <c r="E2" s="99"/>
      <c r="F2" s="99"/>
      <c r="G2" s="99"/>
      <c r="H2" s="99"/>
      <c r="I2" s="99"/>
    </row>
    <row r="3" spans="2:12" ht="5.0999999999999996" customHeight="1" x14ac:dyDescent="0.25">
      <c r="C3" s="112"/>
      <c r="D3" s="112"/>
      <c r="E3" s="112"/>
      <c r="F3" s="112"/>
      <c r="G3" s="112"/>
      <c r="H3" s="112"/>
    </row>
    <row r="4" spans="2:12" ht="5.0999999999999996" customHeight="1" x14ac:dyDescent="0.25">
      <c r="B4" s="1"/>
      <c r="C4" s="2"/>
      <c r="D4" s="3"/>
      <c r="E4" s="3"/>
      <c r="F4" s="4"/>
      <c r="G4" s="3"/>
      <c r="H4" s="3"/>
      <c r="I4" s="5"/>
    </row>
    <row r="5" spans="2:12" ht="21" x14ac:dyDescent="0.35">
      <c r="B5" s="7"/>
      <c r="C5" s="105" t="s">
        <v>0</v>
      </c>
      <c r="D5" s="105"/>
      <c r="E5" s="105"/>
      <c r="F5" s="105"/>
      <c r="G5" s="105"/>
      <c r="H5" s="105"/>
      <c r="I5" s="8"/>
      <c r="L5" s="6"/>
    </row>
    <row r="6" spans="2:12" ht="5.0999999999999996" customHeight="1" x14ac:dyDescent="0.25">
      <c r="B6" s="7"/>
      <c r="C6" s="9"/>
      <c r="D6" s="9"/>
      <c r="E6" s="9"/>
      <c r="F6" s="9"/>
      <c r="G6" s="9"/>
      <c r="H6" s="9"/>
      <c r="I6" s="8"/>
    </row>
    <row r="7" spans="2:12" x14ac:dyDescent="0.25">
      <c r="B7" s="7"/>
      <c r="C7" s="11" t="s">
        <v>133</v>
      </c>
      <c r="D7" s="53"/>
      <c r="F7" s="12"/>
      <c r="G7" s="11" t="s">
        <v>2</v>
      </c>
      <c r="H7" s="54"/>
      <c r="I7" s="8"/>
      <c r="L7" s="10"/>
    </row>
    <row r="8" spans="2:12" ht="5.0999999999999996" customHeight="1" x14ac:dyDescent="0.25">
      <c r="B8" s="7"/>
      <c r="C8" s="11"/>
      <c r="D8" s="13"/>
      <c r="F8" s="12"/>
      <c r="G8" s="11"/>
      <c r="H8" s="14"/>
      <c r="I8" s="8"/>
    </row>
    <row r="9" spans="2:12" x14ac:dyDescent="0.25">
      <c r="B9" s="7"/>
      <c r="C9" s="11" t="s">
        <v>3</v>
      </c>
      <c r="D9" s="53"/>
      <c r="F9" s="9"/>
      <c r="G9" s="11" t="s">
        <v>4</v>
      </c>
      <c r="H9" s="55"/>
      <c r="I9" s="8"/>
      <c r="K9" s="11"/>
      <c r="L9" s="15"/>
    </row>
    <row r="10" spans="2:12" ht="5.0999999999999996" customHeight="1" x14ac:dyDescent="0.25">
      <c r="B10" s="7"/>
      <c r="C10" s="11"/>
      <c r="D10" s="13"/>
      <c r="F10" s="12"/>
      <c r="G10" s="11"/>
      <c r="H10" s="14"/>
      <c r="I10" s="8"/>
    </row>
    <row r="11" spans="2:12" x14ac:dyDescent="0.25">
      <c r="B11" s="7"/>
      <c r="F11" s="9"/>
      <c r="G11" s="11" t="s">
        <v>5</v>
      </c>
      <c r="H11" s="54"/>
      <c r="I11" s="8"/>
      <c r="L11" s="10"/>
    </row>
    <row r="12" spans="2:12" ht="5.0999999999999996" customHeight="1" x14ac:dyDescent="0.25">
      <c r="B12" s="7"/>
      <c r="C12" s="11"/>
      <c r="F12" s="9"/>
      <c r="I12" s="8"/>
    </row>
    <row r="13" spans="2:12" ht="21" x14ac:dyDescent="0.35">
      <c r="B13" s="7"/>
      <c r="C13" s="105" t="s">
        <v>138</v>
      </c>
      <c r="D13" s="105"/>
      <c r="E13" s="105"/>
      <c r="F13" s="105"/>
      <c r="G13" s="105"/>
      <c r="H13" s="105"/>
      <c r="I13" s="8"/>
      <c r="L13" s="10"/>
    </row>
    <row r="14" spans="2:12" ht="5.0999999999999996" customHeight="1" x14ac:dyDescent="0.25">
      <c r="B14" s="7"/>
      <c r="C14" s="9"/>
      <c r="D14" s="9"/>
      <c r="E14" s="9"/>
      <c r="F14" s="9"/>
      <c r="G14" s="9"/>
      <c r="H14" s="9"/>
      <c r="I14" s="8"/>
    </row>
    <row r="15" spans="2:12" x14ac:dyDescent="0.25">
      <c r="B15" s="7"/>
      <c r="C15" s="11" t="s">
        <v>136</v>
      </c>
      <c r="D15" s="54"/>
      <c r="F15" s="9"/>
      <c r="G15" s="11" t="s">
        <v>14</v>
      </c>
      <c r="H15" s="54"/>
      <c r="I15" s="8"/>
    </row>
    <row r="16" spans="2:12" ht="5.0999999999999996" customHeight="1" x14ac:dyDescent="0.25">
      <c r="B16" s="7"/>
      <c r="F16" s="9"/>
      <c r="G16" s="11"/>
      <c r="I16" s="8"/>
    </row>
    <row r="17" spans="2:13" x14ac:dyDescent="0.25">
      <c r="B17" s="7"/>
      <c r="C17" s="11" t="s">
        <v>1</v>
      </c>
      <c r="D17" s="54"/>
      <c r="F17" s="9"/>
      <c r="G17" s="11" t="s">
        <v>6</v>
      </c>
      <c r="H17" s="59"/>
      <c r="I17" s="8"/>
      <c r="J17" s="116" t="s">
        <v>103</v>
      </c>
      <c r="K17" s="117"/>
      <c r="L17" s="117"/>
      <c r="M17" s="117"/>
    </row>
    <row r="18" spans="2:13" ht="5.0999999999999996" customHeight="1" x14ac:dyDescent="0.25">
      <c r="B18" s="7"/>
      <c r="C18" s="11"/>
      <c r="E18" s="16"/>
      <c r="F18" s="16"/>
      <c r="G18" s="16"/>
      <c r="H18" s="16"/>
      <c r="I18" s="8"/>
      <c r="J18" s="116"/>
      <c r="K18" s="117"/>
      <c r="L18" s="117"/>
      <c r="M18" s="117"/>
    </row>
    <row r="19" spans="2:13" x14ac:dyDescent="0.25">
      <c r="B19" s="7"/>
      <c r="C19" s="11" t="s">
        <v>15</v>
      </c>
      <c r="D19" s="54"/>
      <c r="E19" s="16"/>
      <c r="F19" s="16"/>
      <c r="G19" s="11" t="s">
        <v>7</v>
      </c>
      <c r="H19" s="56"/>
      <c r="I19" s="8"/>
      <c r="J19" s="116"/>
      <c r="K19" s="117"/>
      <c r="L19" s="117"/>
      <c r="M19" s="117"/>
    </row>
    <row r="20" spans="2:13" ht="5.0999999999999996" customHeight="1" x14ac:dyDescent="0.25">
      <c r="B20" s="7"/>
      <c r="C20" s="16"/>
      <c r="F20" s="9"/>
      <c r="G20" s="11"/>
      <c r="I20" s="8"/>
    </row>
    <row r="21" spans="2:13" ht="21" x14ac:dyDescent="0.35">
      <c r="B21" s="7"/>
      <c r="C21" s="105" t="s">
        <v>8</v>
      </c>
      <c r="D21" s="105"/>
      <c r="E21" s="105"/>
      <c r="F21" s="105"/>
      <c r="G21" s="105"/>
      <c r="H21" s="105"/>
      <c r="I21" s="8"/>
      <c r="K21" s="109" t="s">
        <v>10</v>
      </c>
      <c r="L21" s="109"/>
    </row>
    <row r="22" spans="2:13" ht="5.0999999999999996" customHeight="1" x14ac:dyDescent="0.25">
      <c r="B22" s="7"/>
      <c r="C22" s="11"/>
      <c r="F22" s="9"/>
      <c r="G22" s="11"/>
      <c r="H22" s="17"/>
      <c r="I22" s="8"/>
    </row>
    <row r="23" spans="2:13" ht="15" customHeight="1" x14ac:dyDescent="0.25">
      <c r="B23" s="7"/>
      <c r="C23" s="9"/>
      <c r="D23" s="9"/>
      <c r="E23" s="11" t="s">
        <v>134</v>
      </c>
      <c r="F23" s="57"/>
      <c r="G23" s="13"/>
      <c r="H23" s="9"/>
      <c r="I23" s="8"/>
    </row>
    <row r="24" spans="2:13" ht="5.0999999999999996" customHeight="1" x14ac:dyDescent="0.25">
      <c r="B24" s="7"/>
      <c r="C24" s="9"/>
      <c r="D24" s="9"/>
      <c r="E24" s="11"/>
      <c r="F24" s="13"/>
      <c r="G24" s="13"/>
      <c r="H24" s="9"/>
      <c r="I24" s="8"/>
    </row>
    <row r="25" spans="2:13" ht="15" customHeight="1" x14ac:dyDescent="0.25">
      <c r="B25" s="7"/>
      <c r="C25" s="9"/>
      <c r="D25" s="9"/>
      <c r="E25" s="11"/>
      <c r="F25" s="62" t="str">
        <f>IF(F23="NON","Nous vous inviterons à régler la facture dès réception, avant le début de la formation","")&amp;IF(F23="OUI","Une confirmation de prise en charge par l'OPCO sera à envoyer avant le début de la formation","")</f>
        <v/>
      </c>
      <c r="G25" s="13"/>
      <c r="H25" s="9"/>
      <c r="I25" s="8"/>
    </row>
    <row r="26" spans="2:13" ht="5.0999999999999996" customHeight="1" x14ac:dyDescent="0.25">
      <c r="B26" s="7"/>
      <c r="C26" s="11"/>
      <c r="F26" s="9"/>
      <c r="G26" s="11"/>
      <c r="H26" s="17"/>
      <c r="I26" s="8"/>
    </row>
    <row r="27" spans="2:13" ht="15" customHeight="1" x14ac:dyDescent="0.25">
      <c r="B27" s="7"/>
      <c r="C27" s="18" t="str">
        <f>IF(F23="OUI","OPCO à facturer*","Entité à facturer*")</f>
        <v>Entité à facturer*</v>
      </c>
      <c r="D27" s="54"/>
      <c r="F27" s="9"/>
      <c r="G27" s="11" t="s">
        <v>9</v>
      </c>
      <c r="H27" s="54"/>
      <c r="I27" s="8"/>
    </row>
    <row r="28" spans="2:13" ht="5.0999999999999996" customHeight="1" x14ac:dyDescent="0.25">
      <c r="B28" s="7"/>
      <c r="C28" s="18"/>
      <c r="F28" s="9"/>
      <c r="G28" s="11"/>
      <c r="I28" s="8"/>
    </row>
    <row r="29" spans="2:13" x14ac:dyDescent="0.25">
      <c r="B29" s="7"/>
      <c r="C29" s="11" t="s">
        <v>2</v>
      </c>
      <c r="D29" s="54"/>
      <c r="F29" s="9"/>
      <c r="G29" s="11" t="s">
        <v>175</v>
      </c>
      <c r="H29" s="97"/>
      <c r="I29" s="8"/>
    </row>
    <row r="30" spans="2:13" ht="5.0999999999999996" customHeight="1" x14ac:dyDescent="0.25">
      <c r="B30" s="7"/>
      <c r="C30" s="11"/>
      <c r="D30" s="11"/>
      <c r="E30" s="11"/>
      <c r="F30" s="11"/>
      <c r="G30" s="11"/>
      <c r="H30" s="11"/>
      <c r="I30" s="8"/>
    </row>
    <row r="31" spans="2:13" ht="14.45" customHeight="1" x14ac:dyDescent="0.25">
      <c r="B31" s="7"/>
      <c r="C31" s="11" t="s">
        <v>174</v>
      </c>
      <c r="D31" s="54"/>
      <c r="E31" s="11"/>
      <c r="F31" s="11"/>
      <c r="G31" s="11" t="str">
        <f>IF(F23="OUI","Mail contact OPCO*","Mail*")</f>
        <v>Mail*</v>
      </c>
      <c r="H31" s="58"/>
      <c r="I31" s="8"/>
    </row>
    <row r="32" spans="2:13" ht="5.0999999999999996" customHeight="1" x14ac:dyDescent="0.25">
      <c r="B32" s="7"/>
      <c r="C32" s="11"/>
      <c r="D32" s="11"/>
      <c r="E32" s="11"/>
      <c r="F32" s="11"/>
      <c r="G32" s="11"/>
      <c r="H32" s="11"/>
      <c r="I32" s="8"/>
    </row>
    <row r="33" spans="2:12" ht="14.45" customHeight="1" x14ac:dyDescent="0.25">
      <c r="B33" s="7"/>
      <c r="C33" s="11" t="s">
        <v>4</v>
      </c>
      <c r="D33" s="55"/>
      <c r="E33" s="11"/>
      <c r="F33" s="11"/>
      <c r="G33" s="11" t="s">
        <v>7</v>
      </c>
      <c r="H33" s="56"/>
      <c r="I33" s="8"/>
    </row>
    <row r="34" spans="2:12" ht="5.0999999999999996" customHeight="1" x14ac:dyDescent="0.25">
      <c r="B34" s="7"/>
      <c r="C34" s="11"/>
      <c r="D34" s="19"/>
      <c r="F34" s="9"/>
      <c r="G34" s="11"/>
      <c r="H34" s="19"/>
      <c r="I34" s="8"/>
    </row>
    <row r="35" spans="2:12" x14ac:dyDescent="0.25">
      <c r="B35" s="7"/>
      <c r="C35" s="11" t="s">
        <v>5</v>
      </c>
      <c r="D35" s="53"/>
      <c r="F35" s="9"/>
      <c r="G35" s="11" t="s">
        <v>107</v>
      </c>
      <c r="H35" s="53"/>
      <c r="I35" s="8"/>
      <c r="K35" s="111"/>
      <c r="L35" s="111"/>
    </row>
    <row r="36" spans="2:12" ht="5.0999999999999996" customHeight="1" x14ac:dyDescent="0.25">
      <c r="B36" s="7"/>
      <c r="F36" s="9"/>
      <c r="G36" s="11"/>
      <c r="I36" s="8"/>
    </row>
    <row r="37" spans="2:12" ht="21" x14ac:dyDescent="0.35">
      <c r="B37" s="7"/>
      <c r="C37" s="105" t="s">
        <v>11</v>
      </c>
      <c r="D37" s="105"/>
      <c r="E37" s="105"/>
      <c r="F37" s="105"/>
      <c r="G37" s="105"/>
      <c r="H37" s="105"/>
      <c r="I37" s="8"/>
    </row>
    <row r="38" spans="2:12" ht="5.0999999999999996" customHeight="1" x14ac:dyDescent="0.25">
      <c r="B38" s="7"/>
      <c r="C38" s="9"/>
      <c r="D38" s="9"/>
      <c r="E38" s="9"/>
      <c r="F38" s="9"/>
      <c r="G38" s="9"/>
      <c r="H38" s="9"/>
      <c r="I38" s="8"/>
    </row>
    <row r="39" spans="2:12" ht="15" customHeight="1" x14ac:dyDescent="0.25">
      <c r="B39" s="7"/>
      <c r="C39" s="11" t="s">
        <v>135</v>
      </c>
      <c r="D39" s="113"/>
      <c r="E39" s="114"/>
      <c r="F39" s="114"/>
      <c r="G39" s="115"/>
      <c r="H39" s="11"/>
      <c r="I39" s="8"/>
    </row>
    <row r="40" spans="2:12" ht="5.0999999999999996" customHeight="1" x14ac:dyDescent="0.25">
      <c r="B40" s="7"/>
      <c r="C40" s="9"/>
      <c r="D40" s="9"/>
      <c r="E40" s="9"/>
      <c r="F40" s="9"/>
      <c r="G40" s="9"/>
      <c r="H40" s="9"/>
      <c r="I40" s="8"/>
    </row>
    <row r="41" spans="2:12" ht="15" customHeight="1" x14ac:dyDescent="0.25">
      <c r="B41" s="7"/>
      <c r="C41" s="11"/>
      <c r="D41" s="11" t="s">
        <v>132</v>
      </c>
      <c r="E41" s="110"/>
      <c r="F41" s="103"/>
      <c r="G41" s="104"/>
      <c r="H41" s="11"/>
      <c r="I41" s="8"/>
    </row>
    <row r="42" spans="2:12" ht="5.0999999999999996" customHeight="1" x14ac:dyDescent="0.25">
      <c r="B42" s="7"/>
      <c r="C42" s="11"/>
      <c r="F42" s="9"/>
      <c r="G42" s="11"/>
      <c r="I42" s="8"/>
    </row>
    <row r="43" spans="2:12" ht="15" customHeight="1" x14ac:dyDescent="0.25">
      <c r="B43" s="7"/>
      <c r="C43" s="63"/>
      <c r="D43" s="11" t="s">
        <v>131</v>
      </c>
      <c r="E43" s="102"/>
      <c r="F43" s="103"/>
      <c r="G43" s="104"/>
      <c r="H43" s="63" t="s">
        <v>125</v>
      </c>
      <c r="I43" s="8"/>
    </row>
    <row r="44" spans="2:12" ht="5.0999999999999996" customHeight="1" x14ac:dyDescent="0.25">
      <c r="B44" s="7"/>
      <c r="C44" s="11"/>
      <c r="F44" s="9"/>
      <c r="G44" s="11"/>
      <c r="H44" s="11"/>
      <c r="I44" s="8"/>
    </row>
    <row r="45" spans="2:12" ht="21" x14ac:dyDescent="0.35">
      <c r="B45" s="7"/>
      <c r="C45" s="105" t="s">
        <v>17</v>
      </c>
      <c r="D45" s="105"/>
      <c r="E45" s="105"/>
      <c r="F45" s="105"/>
      <c r="G45" s="105"/>
      <c r="H45" s="105"/>
      <c r="I45" s="8"/>
    </row>
    <row r="46" spans="2:12" ht="5.0999999999999996" customHeight="1" x14ac:dyDescent="0.25">
      <c r="B46" s="7"/>
      <c r="C46" s="9"/>
      <c r="D46" s="9"/>
      <c r="E46" s="9"/>
      <c r="F46" s="9"/>
      <c r="G46" s="9"/>
      <c r="H46" s="9"/>
      <c r="I46" s="8"/>
    </row>
    <row r="47" spans="2:12" x14ac:dyDescent="0.25">
      <c r="B47" s="7"/>
      <c r="E47" s="11" t="s">
        <v>146</v>
      </c>
      <c r="F47" s="93"/>
      <c r="I47" s="8"/>
    </row>
    <row r="48" spans="2:12" ht="5.0999999999999996" customHeight="1" thickBot="1" x14ac:dyDescent="0.3">
      <c r="B48" s="7"/>
      <c r="E48" s="11"/>
      <c r="G48" s="11"/>
      <c r="I48" s="8"/>
    </row>
    <row r="49" spans="2:9" ht="16.5" thickTop="1" thickBot="1" x14ac:dyDescent="0.3">
      <c r="B49" s="7"/>
      <c r="E49" s="11" t="s">
        <v>18</v>
      </c>
      <c r="F49" s="60">
        <f>IFERROR(F47*20%,"")</f>
        <v>0</v>
      </c>
      <c r="I49" s="8"/>
    </row>
    <row r="50" spans="2:9" ht="5.0999999999999996" customHeight="1" thickTop="1" thickBot="1" x14ac:dyDescent="0.3">
      <c r="B50" s="7"/>
      <c r="E50" s="11"/>
      <c r="G50" s="11"/>
      <c r="I50" s="8"/>
    </row>
    <row r="51" spans="2:9" ht="16.5" thickTop="1" thickBot="1" x14ac:dyDescent="0.3">
      <c r="B51" s="7"/>
      <c r="E51" s="31" t="s">
        <v>19</v>
      </c>
      <c r="F51" s="61">
        <f>IFERROR(F49+F47,"")</f>
        <v>0</v>
      </c>
      <c r="I51" s="8"/>
    </row>
    <row r="52" spans="2:9" ht="5.0999999999999996" customHeight="1" thickTop="1" x14ac:dyDescent="0.25">
      <c r="B52" s="7"/>
      <c r="C52" s="11"/>
      <c r="D52" s="9"/>
      <c r="F52" s="9"/>
      <c r="I52" s="8"/>
    </row>
    <row r="53" spans="2:9" ht="16.5" customHeight="1" x14ac:dyDescent="0.25">
      <c r="B53" s="7"/>
      <c r="C53" s="11"/>
      <c r="D53" s="11" t="s">
        <v>20</v>
      </c>
      <c r="E53" s="106"/>
      <c r="F53" s="107"/>
      <c r="G53" s="108"/>
      <c r="I53" s="8"/>
    </row>
    <row r="54" spans="2:9" ht="5.0999999999999996" customHeight="1" x14ac:dyDescent="0.25">
      <c r="B54" s="7"/>
      <c r="C54" s="11"/>
      <c r="D54" s="9"/>
      <c r="F54" s="9"/>
      <c r="I54" s="8"/>
    </row>
    <row r="55" spans="2:9" x14ac:dyDescent="0.25">
      <c r="B55" s="7"/>
      <c r="C55" s="19"/>
      <c r="F55" s="9" t="s">
        <v>147</v>
      </c>
      <c r="I55" s="8"/>
    </row>
    <row r="56" spans="2:9" ht="5.0999999999999996" customHeight="1" x14ac:dyDescent="0.25">
      <c r="B56" s="7"/>
      <c r="C56" s="11"/>
      <c r="D56" s="9"/>
      <c r="F56" s="9"/>
      <c r="I56" s="8"/>
    </row>
    <row r="57" spans="2:9" ht="21" customHeight="1" x14ac:dyDescent="0.35">
      <c r="B57" s="7"/>
      <c r="C57" s="105" t="s">
        <v>139</v>
      </c>
      <c r="D57" s="105"/>
      <c r="E57" s="105"/>
      <c r="F57" s="105"/>
      <c r="G57" s="105"/>
      <c r="H57" s="105"/>
      <c r="I57" s="8"/>
    </row>
    <row r="58" spans="2:9" ht="5.0999999999999996" customHeight="1" x14ac:dyDescent="0.25">
      <c r="B58" s="7"/>
      <c r="C58" s="9"/>
      <c r="D58" s="9"/>
      <c r="E58" s="9"/>
      <c r="F58" s="9"/>
      <c r="G58" s="9"/>
      <c r="H58" s="9"/>
      <c r="I58" s="8"/>
    </row>
    <row r="59" spans="2:9" x14ac:dyDescent="0.25">
      <c r="B59" s="7"/>
      <c r="C59" s="11" t="s">
        <v>136</v>
      </c>
      <c r="D59" s="54"/>
      <c r="F59" s="9"/>
      <c r="G59" s="11" t="s">
        <v>14</v>
      </c>
      <c r="H59" s="54"/>
      <c r="I59" s="8"/>
    </row>
    <row r="60" spans="2:9" ht="5.0999999999999996" customHeight="1" x14ac:dyDescent="0.25">
      <c r="B60" s="7"/>
      <c r="F60" s="9"/>
      <c r="G60" s="11"/>
      <c r="I60" s="8"/>
    </row>
    <row r="61" spans="2:9" x14ac:dyDescent="0.25">
      <c r="B61" s="7"/>
      <c r="C61" s="11" t="s">
        <v>1</v>
      </c>
      <c r="D61" s="54"/>
      <c r="F61" s="9"/>
      <c r="G61" s="11" t="s">
        <v>6</v>
      </c>
      <c r="H61" s="59"/>
      <c r="I61" s="8"/>
    </row>
    <row r="62" spans="2:9" ht="5.0999999999999996" customHeight="1" x14ac:dyDescent="0.25">
      <c r="B62" s="7"/>
      <c r="C62" s="11"/>
      <c r="E62" s="16"/>
      <c r="F62" s="16"/>
      <c r="G62" s="16"/>
      <c r="H62" s="16"/>
      <c r="I62" s="8"/>
    </row>
    <row r="63" spans="2:9" x14ac:dyDescent="0.25">
      <c r="B63" s="7"/>
      <c r="C63" s="11" t="s">
        <v>15</v>
      </c>
      <c r="D63" s="54"/>
      <c r="E63" s="16"/>
      <c r="F63" s="16"/>
      <c r="G63" s="11" t="s">
        <v>162</v>
      </c>
      <c r="H63" s="56"/>
      <c r="I63" s="8"/>
    </row>
    <row r="64" spans="2:9" ht="5.0999999999999996" customHeight="1" x14ac:dyDescent="0.25">
      <c r="B64" s="7"/>
      <c r="C64" s="16"/>
      <c r="D64" s="16"/>
      <c r="E64" s="16"/>
      <c r="F64" s="16"/>
      <c r="G64" s="16"/>
      <c r="H64" s="16"/>
      <c r="I64" s="8"/>
    </row>
    <row r="65" spans="2:9" ht="21" customHeight="1" x14ac:dyDescent="0.35">
      <c r="B65" s="7"/>
      <c r="C65" s="105" t="s">
        <v>140</v>
      </c>
      <c r="D65" s="105"/>
      <c r="E65" s="105"/>
      <c r="F65" s="105"/>
      <c r="G65" s="105"/>
      <c r="H65" s="105"/>
      <c r="I65" s="8"/>
    </row>
    <row r="66" spans="2:9" ht="5.0999999999999996" customHeight="1" x14ac:dyDescent="0.25">
      <c r="B66" s="7"/>
      <c r="C66" s="9"/>
      <c r="D66" s="9"/>
      <c r="E66" s="9"/>
      <c r="F66" s="9"/>
      <c r="G66" s="9"/>
      <c r="H66" s="9"/>
      <c r="I66" s="8"/>
    </row>
    <row r="67" spans="2:9" x14ac:dyDescent="0.25">
      <c r="B67" s="7"/>
      <c r="C67" s="11" t="s">
        <v>136</v>
      </c>
      <c r="D67" s="54"/>
      <c r="F67" s="9"/>
      <c r="G67" s="11" t="s">
        <v>14</v>
      </c>
      <c r="H67" s="54"/>
      <c r="I67" s="8"/>
    </row>
    <row r="68" spans="2:9" ht="5.0999999999999996" customHeight="1" x14ac:dyDescent="0.25">
      <c r="B68" s="7"/>
      <c r="F68" s="9"/>
      <c r="G68" s="11"/>
      <c r="I68" s="8"/>
    </row>
    <row r="69" spans="2:9" x14ac:dyDescent="0.25">
      <c r="B69" s="7"/>
      <c r="C69" s="11" t="s">
        <v>1</v>
      </c>
      <c r="D69" s="54"/>
      <c r="F69" s="9"/>
      <c r="G69" s="11" t="s">
        <v>6</v>
      </c>
      <c r="H69" s="59"/>
      <c r="I69" s="8"/>
    </row>
    <row r="70" spans="2:9" ht="5.0999999999999996" customHeight="1" x14ac:dyDescent="0.25">
      <c r="B70" s="7"/>
      <c r="C70" s="11"/>
      <c r="E70" s="16"/>
      <c r="F70" s="16"/>
      <c r="G70" s="16"/>
      <c r="H70" s="16"/>
      <c r="I70" s="8"/>
    </row>
    <row r="71" spans="2:9" x14ac:dyDescent="0.25">
      <c r="B71" s="7"/>
      <c r="C71" s="11" t="s">
        <v>15</v>
      </c>
      <c r="D71" s="54"/>
      <c r="E71" s="16"/>
      <c r="F71" s="16"/>
      <c r="G71" s="11" t="s">
        <v>162</v>
      </c>
      <c r="H71" s="56"/>
      <c r="I71" s="8"/>
    </row>
    <row r="72" spans="2:9" ht="5.0999999999999996" customHeight="1" x14ac:dyDescent="0.25">
      <c r="B72" s="7"/>
      <c r="C72" s="16"/>
      <c r="D72" s="16"/>
      <c r="E72" s="16"/>
      <c r="F72" s="16"/>
      <c r="G72" s="16"/>
      <c r="H72" s="16"/>
      <c r="I72" s="8"/>
    </row>
    <row r="73" spans="2:9" ht="21" customHeight="1" x14ac:dyDescent="0.35">
      <c r="B73" s="7"/>
      <c r="C73" s="105" t="s">
        <v>141</v>
      </c>
      <c r="D73" s="105"/>
      <c r="E73" s="105"/>
      <c r="F73" s="105"/>
      <c r="G73" s="105"/>
      <c r="H73" s="105"/>
      <c r="I73" s="8"/>
    </row>
    <row r="74" spans="2:9" ht="5.0999999999999996" customHeight="1" x14ac:dyDescent="0.25">
      <c r="B74" s="7"/>
      <c r="C74" s="9"/>
      <c r="D74" s="9"/>
      <c r="E74" s="9"/>
      <c r="F74" s="9"/>
      <c r="G74" s="9"/>
      <c r="H74" s="9"/>
      <c r="I74" s="8"/>
    </row>
    <row r="75" spans="2:9" x14ac:dyDescent="0.25">
      <c r="B75" s="7"/>
      <c r="C75" s="11" t="s">
        <v>136</v>
      </c>
      <c r="D75" s="54"/>
      <c r="F75" s="9"/>
      <c r="G75" s="11" t="s">
        <v>14</v>
      </c>
      <c r="H75" s="54"/>
      <c r="I75" s="8"/>
    </row>
    <row r="76" spans="2:9" ht="5.0999999999999996" customHeight="1" x14ac:dyDescent="0.25">
      <c r="B76" s="7"/>
      <c r="F76" s="9"/>
      <c r="G76" s="11"/>
      <c r="I76" s="8"/>
    </row>
    <row r="77" spans="2:9" x14ac:dyDescent="0.25">
      <c r="B77" s="7"/>
      <c r="C77" s="11" t="s">
        <v>1</v>
      </c>
      <c r="D77" s="54"/>
      <c r="F77" s="9"/>
      <c r="G77" s="11" t="s">
        <v>6</v>
      </c>
      <c r="H77" s="59"/>
      <c r="I77" s="8"/>
    </row>
    <row r="78" spans="2:9" ht="5.0999999999999996" customHeight="1" x14ac:dyDescent="0.25">
      <c r="B78" s="7"/>
      <c r="C78" s="11"/>
      <c r="E78" s="16"/>
      <c r="F78" s="16"/>
      <c r="G78" s="16"/>
      <c r="H78" s="16"/>
      <c r="I78" s="8"/>
    </row>
    <row r="79" spans="2:9" x14ac:dyDescent="0.25">
      <c r="B79" s="7"/>
      <c r="C79" s="11" t="s">
        <v>15</v>
      </c>
      <c r="D79" s="54"/>
      <c r="E79" s="16"/>
      <c r="F79" s="16"/>
      <c r="G79" s="11" t="s">
        <v>162</v>
      </c>
      <c r="H79" s="56"/>
      <c r="I79" s="8"/>
    </row>
    <row r="80" spans="2:9" ht="5.0999999999999996" customHeight="1" x14ac:dyDescent="0.25">
      <c r="B80" s="7"/>
      <c r="C80" s="16"/>
      <c r="D80" s="16"/>
      <c r="E80" s="16"/>
      <c r="F80" s="16"/>
      <c r="G80" s="16"/>
      <c r="H80" s="16"/>
      <c r="I80" s="8"/>
    </row>
    <row r="81" spans="2:9" ht="21" customHeight="1" x14ac:dyDescent="0.35">
      <c r="B81" s="7"/>
      <c r="C81" s="105" t="s">
        <v>142</v>
      </c>
      <c r="D81" s="105"/>
      <c r="E81" s="105"/>
      <c r="F81" s="105"/>
      <c r="G81" s="105"/>
      <c r="H81" s="105"/>
      <c r="I81" s="8"/>
    </row>
    <row r="82" spans="2:9" ht="5.0999999999999996" customHeight="1" x14ac:dyDescent="0.25">
      <c r="B82" s="7"/>
      <c r="C82" s="9"/>
      <c r="D82" s="9"/>
      <c r="E82" s="9"/>
      <c r="F82" s="9"/>
      <c r="G82" s="9"/>
      <c r="H82" s="9"/>
      <c r="I82" s="8"/>
    </row>
    <row r="83" spans="2:9" x14ac:dyDescent="0.25">
      <c r="B83" s="7"/>
      <c r="C83" s="11" t="s">
        <v>136</v>
      </c>
      <c r="D83" s="54"/>
      <c r="F83" s="9"/>
      <c r="G83" s="11" t="s">
        <v>14</v>
      </c>
      <c r="H83" s="54"/>
      <c r="I83" s="8"/>
    </row>
    <row r="84" spans="2:9" ht="5.0999999999999996" customHeight="1" x14ac:dyDescent="0.25">
      <c r="B84" s="7"/>
      <c r="F84" s="9"/>
      <c r="G84" s="11"/>
      <c r="I84" s="8"/>
    </row>
    <row r="85" spans="2:9" x14ac:dyDescent="0.25">
      <c r="B85" s="7"/>
      <c r="C85" s="11" t="s">
        <v>1</v>
      </c>
      <c r="D85" s="54"/>
      <c r="F85" s="9"/>
      <c r="G85" s="11" t="s">
        <v>6</v>
      </c>
      <c r="H85" s="59"/>
      <c r="I85" s="8"/>
    </row>
    <row r="86" spans="2:9" ht="5.0999999999999996" customHeight="1" x14ac:dyDescent="0.25">
      <c r="B86" s="7"/>
      <c r="C86" s="11"/>
      <c r="E86" s="16"/>
      <c r="F86" s="16"/>
      <c r="G86" s="16"/>
      <c r="H86" s="16"/>
      <c r="I86" s="8"/>
    </row>
    <row r="87" spans="2:9" x14ac:dyDescent="0.25">
      <c r="B87" s="7"/>
      <c r="C87" s="11" t="s">
        <v>15</v>
      </c>
      <c r="D87" s="54"/>
      <c r="E87" s="16"/>
      <c r="F87" s="16"/>
      <c r="G87" s="11" t="s">
        <v>162</v>
      </c>
      <c r="H87" s="56"/>
      <c r="I87" s="8"/>
    </row>
    <row r="88" spans="2:9" ht="5.0999999999999996" customHeight="1" x14ac:dyDescent="0.25">
      <c r="B88" s="7"/>
      <c r="C88" s="16"/>
      <c r="D88" s="16"/>
      <c r="E88" s="16"/>
      <c r="F88" s="16"/>
      <c r="G88" s="16"/>
      <c r="H88" s="16"/>
      <c r="I88" s="8"/>
    </row>
    <row r="89" spans="2:9" ht="21" customHeight="1" x14ac:dyDescent="0.35">
      <c r="B89" s="7"/>
      <c r="C89" s="105" t="s">
        <v>143</v>
      </c>
      <c r="D89" s="105"/>
      <c r="E89" s="105"/>
      <c r="F89" s="105"/>
      <c r="G89" s="105"/>
      <c r="H89" s="105"/>
      <c r="I89" s="8"/>
    </row>
    <row r="90" spans="2:9" ht="5.0999999999999996" customHeight="1" x14ac:dyDescent="0.25">
      <c r="B90" s="7"/>
      <c r="C90" s="9"/>
      <c r="D90" s="9"/>
      <c r="E90" s="9"/>
      <c r="F90" s="9"/>
      <c r="G90" s="9"/>
      <c r="H90" s="9"/>
      <c r="I90" s="8"/>
    </row>
    <row r="91" spans="2:9" x14ac:dyDescent="0.25">
      <c r="B91" s="7"/>
      <c r="C91" s="11" t="s">
        <v>136</v>
      </c>
      <c r="D91" s="54"/>
      <c r="F91" s="9"/>
      <c r="G91" s="11" t="s">
        <v>14</v>
      </c>
      <c r="H91" s="54"/>
      <c r="I91" s="8"/>
    </row>
    <row r="92" spans="2:9" ht="5.0999999999999996" customHeight="1" x14ac:dyDescent="0.25">
      <c r="B92" s="7"/>
      <c r="F92" s="9"/>
      <c r="G92" s="11"/>
      <c r="I92" s="8"/>
    </row>
    <row r="93" spans="2:9" x14ac:dyDescent="0.25">
      <c r="B93" s="7"/>
      <c r="C93" s="11" t="s">
        <v>1</v>
      </c>
      <c r="D93" s="54"/>
      <c r="F93" s="9"/>
      <c r="G93" s="11" t="s">
        <v>6</v>
      </c>
      <c r="H93" s="59"/>
      <c r="I93" s="8"/>
    </row>
    <row r="94" spans="2:9" ht="5.0999999999999996" customHeight="1" x14ac:dyDescent="0.25">
      <c r="B94" s="7"/>
      <c r="C94" s="11"/>
      <c r="E94" s="16"/>
      <c r="F94" s="16"/>
      <c r="G94" s="16"/>
      <c r="H94" s="16"/>
      <c r="I94" s="8"/>
    </row>
    <row r="95" spans="2:9" x14ac:dyDescent="0.25">
      <c r="B95" s="7"/>
      <c r="C95" s="11" t="s">
        <v>15</v>
      </c>
      <c r="D95" s="54"/>
      <c r="E95" s="16"/>
      <c r="F95" s="16"/>
      <c r="G95" s="11" t="s">
        <v>162</v>
      </c>
      <c r="H95" s="56"/>
      <c r="I95" s="8"/>
    </row>
    <row r="96" spans="2:9" ht="5.0999999999999996" customHeight="1" x14ac:dyDescent="0.25">
      <c r="B96" s="7"/>
      <c r="C96" s="16"/>
      <c r="D96" s="16"/>
      <c r="E96" s="16"/>
      <c r="F96" s="16"/>
      <c r="G96" s="16"/>
      <c r="H96" s="16"/>
      <c r="I96" s="8"/>
    </row>
    <row r="97" spans="2:9" ht="21" customHeight="1" x14ac:dyDescent="0.35">
      <c r="B97" s="7"/>
      <c r="C97" s="105" t="s">
        <v>144</v>
      </c>
      <c r="D97" s="105"/>
      <c r="E97" s="105"/>
      <c r="F97" s="105"/>
      <c r="G97" s="105"/>
      <c r="H97" s="105"/>
      <c r="I97" s="8"/>
    </row>
    <row r="98" spans="2:9" ht="5.0999999999999996" customHeight="1" x14ac:dyDescent="0.25">
      <c r="B98" s="7"/>
      <c r="C98" s="9"/>
      <c r="D98" s="9"/>
      <c r="E98" s="9"/>
      <c r="F98" s="9"/>
      <c r="G98" s="9"/>
      <c r="H98" s="9"/>
      <c r="I98" s="8"/>
    </row>
    <row r="99" spans="2:9" x14ac:dyDescent="0.25">
      <c r="B99" s="7"/>
      <c r="C99" s="11" t="s">
        <v>136</v>
      </c>
      <c r="D99" s="54"/>
      <c r="F99" s="9"/>
      <c r="G99" s="11" t="s">
        <v>14</v>
      </c>
      <c r="H99" s="54"/>
      <c r="I99" s="8"/>
    </row>
    <row r="100" spans="2:9" ht="5.0999999999999996" customHeight="1" x14ac:dyDescent="0.25">
      <c r="B100" s="7"/>
      <c r="F100" s="9"/>
      <c r="G100" s="11"/>
      <c r="I100" s="8"/>
    </row>
    <row r="101" spans="2:9" x14ac:dyDescent="0.25">
      <c r="B101" s="7"/>
      <c r="C101" s="11" t="s">
        <v>1</v>
      </c>
      <c r="D101" s="54"/>
      <c r="F101" s="9"/>
      <c r="G101" s="11" t="s">
        <v>6</v>
      </c>
      <c r="H101" s="59"/>
      <c r="I101" s="8"/>
    </row>
    <row r="102" spans="2:9" ht="5.0999999999999996" customHeight="1" x14ac:dyDescent="0.25">
      <c r="B102" s="7"/>
      <c r="C102" s="11"/>
      <c r="E102" s="16"/>
      <c r="F102" s="16"/>
      <c r="G102" s="16"/>
      <c r="H102" s="16"/>
      <c r="I102" s="8"/>
    </row>
    <row r="103" spans="2:9" x14ac:dyDescent="0.25">
      <c r="B103" s="7"/>
      <c r="C103" s="11" t="s">
        <v>15</v>
      </c>
      <c r="D103" s="54"/>
      <c r="E103" s="16"/>
      <c r="F103" s="16"/>
      <c r="G103" s="11" t="s">
        <v>162</v>
      </c>
      <c r="H103" s="56"/>
      <c r="I103" s="8"/>
    </row>
    <row r="104" spans="2:9" ht="5.0999999999999996" customHeight="1" x14ac:dyDescent="0.25">
      <c r="B104" s="7"/>
      <c r="C104" s="16"/>
      <c r="D104" s="16"/>
      <c r="E104" s="16"/>
      <c r="F104" s="16"/>
      <c r="G104" s="16"/>
      <c r="H104" s="16"/>
      <c r="I104" s="8"/>
    </row>
    <row r="105" spans="2:9" ht="21" customHeight="1" x14ac:dyDescent="0.35">
      <c r="B105" s="7"/>
      <c r="C105" s="105" t="s">
        <v>145</v>
      </c>
      <c r="D105" s="105"/>
      <c r="E105" s="105"/>
      <c r="F105" s="105"/>
      <c r="G105" s="105"/>
      <c r="H105" s="105"/>
      <c r="I105" s="8"/>
    </row>
    <row r="106" spans="2:9" ht="5.0999999999999996" customHeight="1" x14ac:dyDescent="0.25">
      <c r="B106" s="7"/>
      <c r="C106" s="9"/>
      <c r="D106" s="9"/>
      <c r="E106" s="9"/>
      <c r="F106" s="9"/>
      <c r="G106" s="9"/>
      <c r="H106" s="9"/>
      <c r="I106" s="8"/>
    </row>
    <row r="107" spans="2:9" x14ac:dyDescent="0.25">
      <c r="B107" s="7"/>
      <c r="C107" s="11" t="s">
        <v>136</v>
      </c>
      <c r="D107" s="54"/>
      <c r="F107" s="9"/>
      <c r="G107" s="11" t="s">
        <v>14</v>
      </c>
      <c r="H107" s="54"/>
      <c r="I107" s="8"/>
    </row>
    <row r="108" spans="2:9" ht="5.0999999999999996" customHeight="1" x14ac:dyDescent="0.25">
      <c r="B108" s="7"/>
      <c r="F108" s="9"/>
      <c r="G108" s="11"/>
      <c r="I108" s="8"/>
    </row>
    <row r="109" spans="2:9" x14ac:dyDescent="0.25">
      <c r="B109" s="7"/>
      <c r="C109" s="11" t="s">
        <v>1</v>
      </c>
      <c r="D109" s="54"/>
      <c r="F109" s="9"/>
      <c r="G109" s="11" t="s">
        <v>6</v>
      </c>
      <c r="H109" s="59"/>
      <c r="I109" s="8"/>
    </row>
    <row r="110" spans="2:9" ht="5.0999999999999996" customHeight="1" x14ac:dyDescent="0.25">
      <c r="B110" s="7"/>
      <c r="C110" s="11"/>
      <c r="E110" s="16"/>
      <c r="F110" s="16"/>
      <c r="G110" s="16"/>
      <c r="H110" s="16"/>
      <c r="I110" s="8"/>
    </row>
    <row r="111" spans="2:9" x14ac:dyDescent="0.25">
      <c r="B111" s="7"/>
      <c r="C111" s="11" t="s">
        <v>15</v>
      </c>
      <c r="D111" s="54"/>
      <c r="E111" s="16"/>
      <c r="F111" s="16"/>
      <c r="G111" s="11" t="s">
        <v>162</v>
      </c>
      <c r="H111" s="56"/>
      <c r="I111" s="8"/>
    </row>
    <row r="112" spans="2:9" ht="5.0999999999999996" customHeight="1" x14ac:dyDescent="0.25">
      <c r="B112" s="7"/>
      <c r="C112" s="16"/>
      <c r="D112" s="16"/>
      <c r="E112" s="16"/>
      <c r="F112" s="16"/>
      <c r="G112" s="16"/>
      <c r="H112" s="16"/>
      <c r="I112" s="8"/>
    </row>
    <row r="113" spans="2:9" ht="21" customHeight="1" x14ac:dyDescent="0.35">
      <c r="B113" s="7"/>
      <c r="C113" s="105" t="s">
        <v>155</v>
      </c>
      <c r="D113" s="105"/>
      <c r="E113" s="105"/>
      <c r="F113" s="105"/>
      <c r="G113" s="105"/>
      <c r="H113" s="105"/>
      <c r="I113" s="8"/>
    </row>
    <row r="114" spans="2:9" ht="5.0999999999999996" customHeight="1" x14ac:dyDescent="0.25">
      <c r="B114" s="7"/>
      <c r="C114" s="9"/>
      <c r="D114" s="9"/>
      <c r="E114" s="9"/>
      <c r="F114" s="9"/>
      <c r="G114" s="9"/>
      <c r="H114" s="9"/>
      <c r="I114" s="8"/>
    </row>
    <row r="115" spans="2:9" x14ac:dyDescent="0.25">
      <c r="B115" s="7"/>
      <c r="C115" s="11" t="s">
        <v>136</v>
      </c>
      <c r="D115" s="54"/>
      <c r="F115" s="9"/>
      <c r="G115" s="11" t="s">
        <v>14</v>
      </c>
      <c r="H115" s="54"/>
      <c r="I115" s="8"/>
    </row>
    <row r="116" spans="2:9" ht="5.0999999999999996" customHeight="1" x14ac:dyDescent="0.25">
      <c r="B116" s="7"/>
      <c r="F116" s="9"/>
      <c r="G116" s="11"/>
      <c r="I116" s="8"/>
    </row>
    <row r="117" spans="2:9" x14ac:dyDescent="0.25">
      <c r="B117" s="7"/>
      <c r="C117" s="11" t="s">
        <v>1</v>
      </c>
      <c r="D117" s="54"/>
      <c r="F117" s="9"/>
      <c r="G117" s="11" t="s">
        <v>6</v>
      </c>
      <c r="H117" s="59"/>
      <c r="I117" s="8"/>
    </row>
    <row r="118" spans="2:9" ht="5.0999999999999996" customHeight="1" x14ac:dyDescent="0.25">
      <c r="B118" s="7"/>
      <c r="C118" s="11"/>
      <c r="E118" s="16"/>
      <c r="F118" s="16"/>
      <c r="G118" s="16"/>
      <c r="H118" s="16"/>
      <c r="I118" s="8"/>
    </row>
    <row r="119" spans="2:9" x14ac:dyDescent="0.25">
      <c r="B119" s="7"/>
      <c r="C119" s="11" t="s">
        <v>15</v>
      </c>
      <c r="D119" s="54"/>
      <c r="E119" s="16"/>
      <c r="F119" s="16"/>
      <c r="G119" s="11" t="s">
        <v>162</v>
      </c>
      <c r="H119" s="56"/>
      <c r="I119" s="8"/>
    </row>
    <row r="120" spans="2:9" ht="5.0999999999999996" customHeight="1" x14ac:dyDescent="0.25">
      <c r="B120" s="7"/>
      <c r="C120" s="16"/>
      <c r="D120" s="16"/>
      <c r="E120" s="16"/>
      <c r="F120" s="16"/>
      <c r="G120" s="16"/>
      <c r="H120" s="16"/>
      <c r="I120" s="8"/>
    </row>
    <row r="121" spans="2:9" ht="21" customHeight="1" x14ac:dyDescent="0.35">
      <c r="B121" s="7"/>
      <c r="C121" s="105" t="s">
        <v>176</v>
      </c>
      <c r="D121" s="105"/>
      <c r="E121" s="105"/>
      <c r="F121" s="105"/>
      <c r="G121" s="105"/>
      <c r="H121" s="105"/>
      <c r="I121" s="8"/>
    </row>
    <row r="122" spans="2:9" ht="5.0999999999999996" customHeight="1" x14ac:dyDescent="0.25">
      <c r="B122" s="7"/>
      <c r="C122" s="9"/>
      <c r="D122" s="9"/>
      <c r="E122" s="9"/>
      <c r="F122" s="9"/>
      <c r="G122" s="9"/>
      <c r="H122" s="9"/>
      <c r="I122" s="8"/>
    </row>
    <row r="123" spans="2:9" x14ac:dyDescent="0.25">
      <c r="B123" s="7"/>
      <c r="C123" s="11" t="s">
        <v>136</v>
      </c>
      <c r="D123" s="54"/>
      <c r="F123" s="9"/>
      <c r="G123" s="11" t="s">
        <v>14</v>
      </c>
      <c r="H123" s="54"/>
      <c r="I123" s="8"/>
    </row>
    <row r="124" spans="2:9" ht="5.0999999999999996" customHeight="1" x14ac:dyDescent="0.25">
      <c r="B124" s="7"/>
      <c r="F124" s="9"/>
      <c r="G124" s="11"/>
      <c r="I124" s="8"/>
    </row>
    <row r="125" spans="2:9" x14ac:dyDescent="0.25">
      <c r="B125" s="7"/>
      <c r="C125" s="11" t="s">
        <v>1</v>
      </c>
      <c r="D125" s="54"/>
      <c r="F125" s="9"/>
      <c r="G125" s="11" t="s">
        <v>6</v>
      </c>
      <c r="H125" s="59"/>
      <c r="I125" s="8"/>
    </row>
    <row r="126" spans="2:9" ht="5.0999999999999996" customHeight="1" x14ac:dyDescent="0.25">
      <c r="B126" s="7"/>
      <c r="C126" s="11"/>
      <c r="E126" s="16"/>
      <c r="F126" s="16"/>
      <c r="G126" s="16"/>
      <c r="H126" s="16"/>
      <c r="I126" s="8"/>
    </row>
    <row r="127" spans="2:9" x14ac:dyDescent="0.25">
      <c r="B127" s="7"/>
      <c r="C127" s="11" t="s">
        <v>15</v>
      </c>
      <c r="D127" s="54"/>
      <c r="E127" s="16"/>
      <c r="F127" s="16"/>
      <c r="G127" s="11" t="s">
        <v>162</v>
      </c>
      <c r="H127" s="56"/>
      <c r="I127" s="8"/>
    </row>
    <row r="128" spans="2:9" ht="5.0999999999999996" customHeight="1" x14ac:dyDescent="0.25">
      <c r="B128" s="7"/>
      <c r="C128" s="16"/>
      <c r="D128" s="16"/>
      <c r="E128" s="16"/>
      <c r="F128" s="16"/>
      <c r="G128" s="16"/>
      <c r="H128" s="16"/>
      <c r="I128" s="8"/>
    </row>
    <row r="129" spans="2:9" ht="21" customHeight="1" x14ac:dyDescent="0.35">
      <c r="B129" s="7"/>
      <c r="C129" s="105" t="s">
        <v>177</v>
      </c>
      <c r="D129" s="105"/>
      <c r="E129" s="105"/>
      <c r="F129" s="105"/>
      <c r="G129" s="105"/>
      <c r="H129" s="105"/>
      <c r="I129" s="8"/>
    </row>
    <row r="130" spans="2:9" ht="5.0999999999999996" customHeight="1" x14ac:dyDescent="0.25">
      <c r="B130" s="7"/>
      <c r="C130" s="9"/>
      <c r="D130" s="9"/>
      <c r="E130" s="9"/>
      <c r="F130" s="9"/>
      <c r="G130" s="9"/>
      <c r="H130" s="9"/>
      <c r="I130" s="8"/>
    </row>
    <row r="131" spans="2:9" x14ac:dyDescent="0.25">
      <c r="B131" s="7"/>
      <c r="C131" s="11" t="s">
        <v>136</v>
      </c>
      <c r="D131" s="54"/>
      <c r="F131" s="9"/>
      <c r="G131" s="11" t="s">
        <v>14</v>
      </c>
      <c r="H131" s="54"/>
      <c r="I131" s="8"/>
    </row>
    <row r="132" spans="2:9" ht="5.0999999999999996" customHeight="1" x14ac:dyDescent="0.25">
      <c r="B132" s="7"/>
      <c r="F132" s="9"/>
      <c r="G132" s="11"/>
      <c r="I132" s="8"/>
    </row>
    <row r="133" spans="2:9" x14ac:dyDescent="0.25">
      <c r="B133" s="7"/>
      <c r="C133" s="11" t="s">
        <v>1</v>
      </c>
      <c r="D133" s="54"/>
      <c r="F133" s="9"/>
      <c r="G133" s="11" t="s">
        <v>6</v>
      </c>
      <c r="H133" s="59"/>
      <c r="I133" s="8"/>
    </row>
    <row r="134" spans="2:9" ht="5.0999999999999996" customHeight="1" x14ac:dyDescent="0.25">
      <c r="B134" s="7"/>
      <c r="C134" s="11"/>
      <c r="E134" s="16"/>
      <c r="F134" s="16"/>
      <c r="G134" s="16"/>
      <c r="H134" s="16"/>
      <c r="I134" s="8"/>
    </row>
    <row r="135" spans="2:9" x14ac:dyDescent="0.25">
      <c r="B135" s="7"/>
      <c r="C135" s="11" t="s">
        <v>15</v>
      </c>
      <c r="D135" s="54"/>
      <c r="E135" s="16"/>
      <c r="F135" s="16"/>
      <c r="G135" s="11" t="s">
        <v>162</v>
      </c>
      <c r="H135" s="56"/>
      <c r="I135" s="8"/>
    </row>
    <row r="136" spans="2:9" ht="5.0999999999999996" customHeight="1" x14ac:dyDescent="0.25">
      <c r="B136" s="7"/>
      <c r="C136" s="16"/>
      <c r="D136" s="16"/>
      <c r="E136" s="16"/>
      <c r="F136" s="16"/>
      <c r="G136" s="16"/>
      <c r="H136" s="16"/>
      <c r="I136" s="8"/>
    </row>
    <row r="137" spans="2:9" ht="5.0999999999999996" customHeight="1" x14ac:dyDescent="0.25">
      <c r="B137" s="20"/>
      <c r="C137" s="21"/>
      <c r="D137" s="22"/>
      <c r="E137" s="22"/>
      <c r="F137" s="23"/>
      <c r="G137" s="22"/>
      <c r="H137" s="22"/>
      <c r="I137" s="24"/>
    </row>
    <row r="138" spans="2:9" ht="5.0999999999999996" customHeight="1" x14ac:dyDescent="0.25">
      <c r="F138" s="17"/>
    </row>
    <row r="139" spans="2:9" ht="30" customHeight="1" x14ac:dyDescent="0.25">
      <c r="B139" s="101" t="s">
        <v>22</v>
      </c>
      <c r="C139" s="101"/>
      <c r="D139" s="101"/>
      <c r="E139" s="101"/>
      <c r="F139" s="101"/>
      <c r="G139" s="101"/>
      <c r="H139" s="101"/>
      <c r="I139" s="101"/>
    </row>
    <row r="140" spans="2:9" ht="39.75" customHeight="1" x14ac:dyDescent="0.25">
      <c r="B140" s="100" t="s">
        <v>137</v>
      </c>
      <c r="C140" s="100"/>
      <c r="D140" s="100"/>
      <c r="E140" s="100"/>
      <c r="F140" s="100"/>
      <c r="G140" s="100"/>
      <c r="H140" s="100"/>
      <c r="I140" s="100"/>
    </row>
    <row r="141" spans="2:9" x14ac:dyDescent="0.25">
      <c r="B141" s="25"/>
      <c r="C141" s="25"/>
      <c r="D141" s="25"/>
      <c r="E141" s="25"/>
      <c r="F141" s="25"/>
      <c r="G141" s="25"/>
      <c r="H141" s="25"/>
      <c r="I141" s="25"/>
    </row>
    <row r="142" spans="2:9" x14ac:dyDescent="0.25">
      <c r="C142" s="92"/>
      <c r="D142" s="92"/>
      <c r="E142" s="92"/>
      <c r="F142" s="92"/>
    </row>
  </sheetData>
  <sheetProtection algorithmName="SHA-512" hashValue="bZyzhsUL+EipjaSJLMurconbBYlep8issR3FIcF4leBRdgp5pB9NpzyZ35nJicIrki8dalt4PXrB09GxHzxTRQ==" saltValue="2eWe7TuwOqbtttFcZUFILg==" spinCount="100000" sheet="1" selectLockedCells="1"/>
  <mergeCells count="26">
    <mergeCell ref="K21:L21"/>
    <mergeCell ref="E41:G41"/>
    <mergeCell ref="K35:L35"/>
    <mergeCell ref="C3:H3"/>
    <mergeCell ref="C5:H5"/>
    <mergeCell ref="C13:H13"/>
    <mergeCell ref="C21:H21"/>
    <mergeCell ref="D39:G39"/>
    <mergeCell ref="J17:M19"/>
    <mergeCell ref="C37:H37"/>
    <mergeCell ref="B2:I2"/>
    <mergeCell ref="B140:I140"/>
    <mergeCell ref="B139:I139"/>
    <mergeCell ref="E43:G43"/>
    <mergeCell ref="C57:H57"/>
    <mergeCell ref="C65:H65"/>
    <mergeCell ref="C73:H73"/>
    <mergeCell ref="C81:H81"/>
    <mergeCell ref="C89:H89"/>
    <mergeCell ref="C97:H97"/>
    <mergeCell ref="C105:H105"/>
    <mergeCell ref="C129:H129"/>
    <mergeCell ref="C45:H45"/>
    <mergeCell ref="E53:G53"/>
    <mergeCell ref="C113:H113"/>
    <mergeCell ref="C121:H121"/>
  </mergeCells>
  <conditionalFormatting sqref="F47 D7 H7 H9 H11 D9 F23 D27 D29 D33 D35 D39 E41 E43 H35 H33 H31 H27 H59 H61 H63 D59 D61 D63">
    <cfRule type="containsBlanks" dxfId="124" priority="26">
      <formula>LEN(TRIM(D7))=0</formula>
    </cfRule>
  </conditionalFormatting>
  <conditionalFormatting sqref="E43:G43">
    <cfRule type="containsBlanks" dxfId="123" priority="23">
      <formula>LEN(TRIM(E43))=0</formula>
    </cfRule>
  </conditionalFormatting>
  <conditionalFormatting sqref="H15 H17 H19 D15 D17 D19">
    <cfRule type="containsBlanks" dxfId="122" priority="22">
      <formula>LEN(TRIM(D15))=0</formula>
    </cfRule>
  </conditionalFormatting>
  <conditionalFormatting sqref="H67 H69 H71">
    <cfRule type="containsBlanks" dxfId="121" priority="21">
      <formula>LEN(TRIM(H67))=0</formula>
    </cfRule>
  </conditionalFormatting>
  <conditionalFormatting sqref="H75 H77 H79">
    <cfRule type="containsBlanks" dxfId="120" priority="20">
      <formula>LEN(TRIM(H75))=0</formula>
    </cfRule>
  </conditionalFormatting>
  <conditionalFormatting sqref="H107 H109 H111">
    <cfRule type="containsBlanks" dxfId="119" priority="16">
      <formula>LEN(TRIM(H107))=0</formula>
    </cfRule>
  </conditionalFormatting>
  <conditionalFormatting sqref="H83 H85 H87">
    <cfRule type="containsBlanks" dxfId="118" priority="19">
      <formula>LEN(TRIM(H83))=0</formula>
    </cfRule>
  </conditionalFormatting>
  <conditionalFormatting sqref="H91 H93 H95">
    <cfRule type="containsBlanks" dxfId="117" priority="18">
      <formula>LEN(TRIM(H91))=0</formula>
    </cfRule>
  </conditionalFormatting>
  <conditionalFormatting sqref="H99 H101 H103">
    <cfRule type="containsBlanks" dxfId="116" priority="17">
      <formula>LEN(TRIM(H99))=0</formula>
    </cfRule>
  </conditionalFormatting>
  <conditionalFormatting sqref="H131 H133 H135">
    <cfRule type="containsBlanks" dxfId="115" priority="15">
      <formula>LEN(TRIM(H131))=0</formula>
    </cfRule>
  </conditionalFormatting>
  <conditionalFormatting sqref="E53">
    <cfRule type="containsBlanks" dxfId="114" priority="14">
      <formula>LEN(TRIM(E53))=0</formula>
    </cfRule>
  </conditionalFormatting>
  <conditionalFormatting sqref="D67 D69 D71">
    <cfRule type="containsBlanks" dxfId="113" priority="13">
      <formula>LEN(TRIM(D67))=0</formula>
    </cfRule>
  </conditionalFormatting>
  <conditionalFormatting sqref="D75 D77 D79">
    <cfRule type="containsBlanks" dxfId="112" priority="12">
      <formula>LEN(TRIM(D75))=0</formula>
    </cfRule>
  </conditionalFormatting>
  <conditionalFormatting sqref="D83 D85 D87">
    <cfRule type="containsBlanks" dxfId="111" priority="11">
      <formula>LEN(TRIM(D83))=0</formula>
    </cfRule>
  </conditionalFormatting>
  <conditionalFormatting sqref="D91 D93 D95">
    <cfRule type="containsBlanks" dxfId="110" priority="10">
      <formula>LEN(TRIM(D91))=0</formula>
    </cfRule>
  </conditionalFormatting>
  <conditionalFormatting sqref="D99 D101 D103">
    <cfRule type="containsBlanks" dxfId="109" priority="9">
      <formula>LEN(TRIM(D99))=0</formula>
    </cfRule>
  </conditionalFormatting>
  <conditionalFormatting sqref="D107 D109 D111">
    <cfRule type="containsBlanks" dxfId="108" priority="8">
      <formula>LEN(TRIM(D107))=0</formula>
    </cfRule>
  </conditionalFormatting>
  <conditionalFormatting sqref="D131 D133 D135">
    <cfRule type="containsBlanks" dxfId="107" priority="7">
      <formula>LEN(TRIM(D131))=0</formula>
    </cfRule>
  </conditionalFormatting>
  <conditionalFormatting sqref="D31">
    <cfRule type="containsBlanks" dxfId="106" priority="6">
      <formula>LEN(TRIM(D31))=0</formula>
    </cfRule>
  </conditionalFormatting>
  <conditionalFormatting sqref="H29">
    <cfRule type="containsBlanks" dxfId="105" priority="5">
      <formula>LEN(TRIM(H29))=0</formula>
    </cfRule>
  </conditionalFormatting>
  <conditionalFormatting sqref="H115 H117 H119">
    <cfRule type="containsBlanks" dxfId="104" priority="4">
      <formula>LEN(TRIM(H115))=0</formula>
    </cfRule>
  </conditionalFormatting>
  <conditionalFormatting sqref="D115 D117 D119">
    <cfRule type="containsBlanks" dxfId="103" priority="3">
      <formula>LEN(TRIM(D115))=0</formula>
    </cfRule>
  </conditionalFormatting>
  <conditionalFormatting sqref="H123 H125 H127">
    <cfRule type="containsBlanks" dxfId="102" priority="2">
      <formula>LEN(TRIM(H123))=0</formula>
    </cfRule>
  </conditionalFormatting>
  <conditionalFormatting sqref="D123 D125 D127">
    <cfRule type="containsBlanks" dxfId="101" priority="1">
      <formula>LEN(TRIM(D123))=0</formula>
    </cfRule>
  </conditionalFormatting>
  <dataValidations count="6">
    <dataValidation operator="greaterThan" allowBlank="1" showInputMessage="1" showErrorMessage="1" sqref="F47" xr:uid="{9B269650-5E45-4B05-BD77-22AA8E979BC3}"/>
    <dataValidation type="list" allowBlank="1" showInputMessage="1" showErrorMessage="1" sqref="E53 H55" xr:uid="{D56B852C-240A-42C5-8625-33CDF571122A}">
      <formula1>L_Règlement</formula1>
    </dataValidation>
    <dataValidation type="list" allowBlank="1" showInputMessage="1" showErrorMessage="1" sqref="D59 D15 D107 D67 D75 D83 D91 D99 D131 D115 D123" xr:uid="{7DBB0989-D6E7-4B6F-AAA0-468965824F12}">
      <formula1>L_Mme_Mr</formula1>
    </dataValidation>
    <dataValidation type="list" allowBlank="1" showInputMessage="1" showErrorMessage="1" sqref="D39" xr:uid="{D937976D-53CE-47EE-BFCB-204DA8FCFD6E}">
      <formula1>L_noms_formations</formula1>
    </dataValidation>
    <dataValidation type="list" allowBlank="1" showInputMessage="1" showErrorMessage="1" sqref="F23" xr:uid="{7A8A3961-96C7-4B9B-9EA6-510066465196}">
      <formula1>"OUI,NON"</formula1>
    </dataValidation>
    <dataValidation type="list" allowBlank="1" showInputMessage="1" showErrorMessage="1" sqref="E41:G41" xr:uid="{0B215E37-98F0-461B-9163-D06B819916E9}">
      <formula1>"Classe virtuelle,Présentielle"</formula1>
    </dataValidation>
  </dataValidations>
  <hyperlinks>
    <hyperlink ref="K21" r:id="rId1" xr:uid="{3746E984-6DB8-4BD2-AFDB-F159C7C6B514}"/>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46F53-95B8-40A4-8D9A-377DFC28C4AB}">
  <dimension ref="A1:K35"/>
  <sheetViews>
    <sheetView workbookViewId="0"/>
  </sheetViews>
  <sheetFormatPr baseColWidth="10" defaultRowHeight="15" x14ac:dyDescent="0.25"/>
  <cols>
    <col min="1" max="1" width="22.140625" customWidth="1"/>
    <col min="3" max="3" width="33.42578125" customWidth="1"/>
  </cols>
  <sheetData>
    <row r="1" spans="1:3" x14ac:dyDescent="0.25">
      <c r="A1" s="95" t="s">
        <v>158</v>
      </c>
      <c r="B1" s="94"/>
      <c r="C1" s="94"/>
    </row>
    <row r="2" spans="1:3" x14ac:dyDescent="0.25">
      <c r="A2" t="s">
        <v>148</v>
      </c>
    </row>
    <row r="3" spans="1:3" x14ac:dyDescent="0.25">
      <c r="A3" t="str">
        <f>Formulaire!D59&amp;" "&amp;Formulaire!D61&amp;" "&amp;Formulaire!D63</f>
        <v xml:space="preserve">  </v>
      </c>
    </row>
    <row r="4" spans="1:3" x14ac:dyDescent="0.25">
      <c r="A4" t="s">
        <v>149</v>
      </c>
      <c r="C4" t="str">
        <f>A3&amp;" et "&amp;A5</f>
        <v xml:space="preserve">   et   </v>
      </c>
    </row>
    <row r="5" spans="1:3" x14ac:dyDescent="0.25">
      <c r="A5" t="str">
        <f>Formulaire!D67&amp;" "&amp;Formulaire!D69&amp;" "&amp;Formulaire!D71</f>
        <v xml:space="preserve">  </v>
      </c>
    </row>
    <row r="6" spans="1:3" x14ac:dyDescent="0.25">
      <c r="A6" t="s">
        <v>150</v>
      </c>
      <c r="C6" t="str">
        <f>A3&amp;", "&amp;A5&amp;" et "&amp;A7</f>
        <v xml:space="preserve">  ,    et   </v>
      </c>
    </row>
    <row r="7" spans="1:3" x14ac:dyDescent="0.25">
      <c r="A7" t="str">
        <f>Formulaire!D75&amp;" "&amp;Formulaire!D77&amp;" "&amp;Formulaire!D79</f>
        <v xml:space="preserve">  </v>
      </c>
    </row>
    <row r="8" spans="1:3" x14ac:dyDescent="0.25">
      <c r="A8" t="s">
        <v>151</v>
      </c>
      <c r="C8" t="str">
        <f>A3&amp;", "&amp;A5&amp;", "&amp;A7&amp;" et "&amp;A9</f>
        <v xml:space="preserve">  ,   ,    et   </v>
      </c>
    </row>
    <row r="9" spans="1:3" x14ac:dyDescent="0.25">
      <c r="A9" t="str">
        <f>Formulaire!D83&amp;" "&amp;Formulaire!D85&amp;" "&amp;Formulaire!D87</f>
        <v xml:space="preserve">  </v>
      </c>
    </row>
    <row r="10" spans="1:3" x14ac:dyDescent="0.25">
      <c r="A10" t="s">
        <v>152</v>
      </c>
      <c r="C10" t="str">
        <f>A3&amp;", "&amp;A5&amp;", "&amp;A7&amp;", "&amp;A9&amp;" et "&amp;A11</f>
        <v xml:space="preserve">  ,   ,   ,    et   </v>
      </c>
    </row>
    <row r="11" spans="1:3" x14ac:dyDescent="0.25">
      <c r="A11" t="str">
        <f>Formulaire!D91&amp;" "&amp;Formulaire!D93&amp;" "&amp;Formulaire!D95</f>
        <v xml:space="preserve">  </v>
      </c>
    </row>
    <row r="12" spans="1:3" x14ac:dyDescent="0.25">
      <c r="A12" t="s">
        <v>153</v>
      </c>
      <c r="C12" t="str">
        <f>A3&amp;", "&amp;A5&amp;", "&amp;A7&amp;", "&amp;A9&amp;", "&amp;A11&amp;" et "&amp;A13</f>
        <v xml:space="preserve">  ,   ,   ,   ,    et   </v>
      </c>
    </row>
    <row r="13" spans="1:3" x14ac:dyDescent="0.25">
      <c r="A13" t="str">
        <f>Formulaire!D99&amp;" "&amp;Formulaire!D101&amp;" "&amp;Formulaire!D103</f>
        <v xml:space="preserve">  </v>
      </c>
    </row>
    <row r="14" spans="1:3" x14ac:dyDescent="0.25">
      <c r="A14" t="s">
        <v>154</v>
      </c>
      <c r="C14" t="str">
        <f>A3&amp;", "&amp;A5&amp;", "&amp;A7&amp;", "&amp;A9&amp;", "&amp;A11&amp;", "&amp;A13&amp;" et "&amp;A15</f>
        <v xml:space="preserve">  ,   ,   ,   ,   ,    et   </v>
      </c>
    </row>
    <row r="15" spans="1:3" x14ac:dyDescent="0.25">
      <c r="A15" t="str">
        <f>Formulaire!D107&amp;" "&amp;Formulaire!D109&amp;" "&amp;Formulaire!D111</f>
        <v xml:space="preserve">  </v>
      </c>
    </row>
    <row r="16" spans="1:3" x14ac:dyDescent="0.25">
      <c r="A16" t="s">
        <v>155</v>
      </c>
      <c r="C16" t="str">
        <f>A3&amp;", "&amp;A5&amp;", "&amp;A7&amp;", "&amp;A9&amp;", "&amp;A11&amp;", "&amp;A13&amp;", "&amp;A15&amp;" et "&amp;A17</f>
        <v xml:space="preserve">  ,   ,   ,   ,   ,   ,    et   </v>
      </c>
    </row>
    <row r="17" spans="1:11" x14ac:dyDescent="0.25">
      <c r="A17" t="str">
        <f>Formulaire!D115&amp;" "&amp;Formulaire!D117&amp;" "&amp;Formulaire!D119</f>
        <v xml:space="preserve">  </v>
      </c>
    </row>
    <row r="18" spans="1:11" x14ac:dyDescent="0.25">
      <c r="A18" t="s">
        <v>195</v>
      </c>
      <c r="C18" t="str">
        <f>A3&amp;","&amp;A5&amp;", "&amp;A7&amp;", "&amp;A9&amp;", "&amp;A11&amp;", "&amp;A13&amp;", "&amp;A15&amp;", "&amp;A17&amp;" et "&amp;A19</f>
        <v xml:space="preserve">  ,  ,   ,   ,   ,   ,   ,    et   </v>
      </c>
    </row>
    <row r="19" spans="1:11" x14ac:dyDescent="0.25">
      <c r="A19" t="str">
        <f>Formulaire!D123&amp;" "&amp;Formulaire!D125&amp;" "&amp;Formulaire!D127</f>
        <v xml:space="preserve">  </v>
      </c>
    </row>
    <row r="20" spans="1:11" x14ac:dyDescent="0.25">
      <c r="A20" t="s">
        <v>196</v>
      </c>
      <c r="C20" t="str">
        <f>A3&amp;","&amp;A5&amp;A7&amp;", "&amp;A9&amp;", "&amp;A11&amp;", "&amp;A13&amp;", "&amp;A15&amp;", "&amp;A17&amp;", "&amp;A19&amp;" et "&amp;A21</f>
        <v xml:space="preserve">  ,    ,   ,   ,   ,   ,   ,    et   </v>
      </c>
    </row>
    <row r="21" spans="1:11" x14ac:dyDescent="0.25">
      <c r="A21" t="str">
        <f>Formulaire!D131&amp;" "&amp;Formulaire!D133&amp;" "&amp;Formulaire!D135</f>
        <v xml:space="preserve">  </v>
      </c>
    </row>
    <row r="24" spans="1:11" x14ac:dyDescent="0.25">
      <c r="A24" s="95" t="s">
        <v>157</v>
      </c>
      <c r="B24" s="94"/>
      <c r="C24" s="94"/>
    </row>
    <row r="25" spans="1:11" ht="30" x14ac:dyDescent="0.25">
      <c r="A25" s="98" t="s">
        <v>32</v>
      </c>
      <c r="B25" s="98" t="s">
        <v>33</v>
      </c>
      <c r="C25" s="98" t="s">
        <v>156</v>
      </c>
      <c r="D25" s="98" t="s">
        <v>197</v>
      </c>
      <c r="E25" s="98" t="s">
        <v>34</v>
      </c>
      <c r="F25" s="98" t="s">
        <v>198</v>
      </c>
      <c r="G25" s="98" t="s">
        <v>37</v>
      </c>
      <c r="H25" s="98" t="s">
        <v>38</v>
      </c>
      <c r="I25" s="98" t="s">
        <v>199</v>
      </c>
      <c r="J25" s="98" t="s">
        <v>200</v>
      </c>
      <c r="K25" s="98" t="s">
        <v>201</v>
      </c>
    </row>
    <row r="26" spans="1:11" x14ac:dyDescent="0.25">
      <c r="A26">
        <f>Formulaire!D61</f>
        <v>0</v>
      </c>
      <c r="B26">
        <f>Formulaire!D63</f>
        <v>0</v>
      </c>
      <c r="C26">
        <f>Formulaire!H61</f>
        <v>0</v>
      </c>
      <c r="E26">
        <f>Formulaire!H59</f>
        <v>0</v>
      </c>
      <c r="F26">
        <f>Formulaire!H63</f>
        <v>0</v>
      </c>
      <c r="G26" t="str">
        <f>IF(Formulaire!H9&lt;&gt;"",Formulaire!H9,"")</f>
        <v/>
      </c>
      <c r="K26">
        <f>Formulaire!D9</f>
        <v>0</v>
      </c>
    </row>
    <row r="27" spans="1:11" x14ac:dyDescent="0.25">
      <c r="A27">
        <f>Formulaire!D69</f>
        <v>0</v>
      </c>
      <c r="B27">
        <f>Formulaire!D71</f>
        <v>0</v>
      </c>
      <c r="C27">
        <f>Formulaire!H69</f>
        <v>0</v>
      </c>
      <c r="E27">
        <f>Formulaire!H67</f>
        <v>0</v>
      </c>
      <c r="F27">
        <f>Formulaire!H71</f>
        <v>0</v>
      </c>
      <c r="G27" t="str">
        <f>IF(Formulaire!H9&lt;&gt;"",Formulaire!H9,"")</f>
        <v/>
      </c>
      <c r="K27">
        <f>Formulaire!D9</f>
        <v>0</v>
      </c>
    </row>
    <row r="28" spans="1:11" x14ac:dyDescent="0.25">
      <c r="A28">
        <f>Formulaire!D77</f>
        <v>0</v>
      </c>
      <c r="B28">
        <f>Formulaire!D79</f>
        <v>0</v>
      </c>
      <c r="C28">
        <f>Formulaire!H77</f>
        <v>0</v>
      </c>
      <c r="E28">
        <f>Formulaire!H75</f>
        <v>0</v>
      </c>
      <c r="F28">
        <f>Formulaire!H79</f>
        <v>0</v>
      </c>
      <c r="G28" t="str">
        <f>IF(Formulaire!H9&lt;&gt;"",Formulaire!H9,"")</f>
        <v/>
      </c>
      <c r="K28">
        <f>Formulaire!D9</f>
        <v>0</v>
      </c>
    </row>
    <row r="29" spans="1:11" x14ac:dyDescent="0.25">
      <c r="A29">
        <f>Formulaire!D85</f>
        <v>0</v>
      </c>
      <c r="B29">
        <f>Formulaire!D87</f>
        <v>0</v>
      </c>
      <c r="C29">
        <f>Formulaire!H85</f>
        <v>0</v>
      </c>
      <c r="E29">
        <f>Formulaire!H83</f>
        <v>0</v>
      </c>
      <c r="F29">
        <f>Formulaire!H87</f>
        <v>0</v>
      </c>
      <c r="G29" t="str">
        <f>IF(Formulaire!H9&lt;&gt;"",Formulaire!H9,"")</f>
        <v/>
      </c>
      <c r="K29">
        <f>Formulaire!D9</f>
        <v>0</v>
      </c>
    </row>
    <row r="30" spans="1:11" x14ac:dyDescent="0.25">
      <c r="A30">
        <f>Formulaire!D93</f>
        <v>0</v>
      </c>
      <c r="B30">
        <f>Formulaire!D95</f>
        <v>0</v>
      </c>
      <c r="C30">
        <f>Formulaire!H93</f>
        <v>0</v>
      </c>
      <c r="E30">
        <f>Formulaire!H91</f>
        <v>0</v>
      </c>
      <c r="F30">
        <f>Formulaire!H95</f>
        <v>0</v>
      </c>
      <c r="G30" t="str">
        <f>IF(Formulaire!H9&lt;&gt;"",Formulaire!H9,"")</f>
        <v/>
      </c>
      <c r="K30">
        <f>Formulaire!D9</f>
        <v>0</v>
      </c>
    </row>
    <row r="31" spans="1:11" x14ac:dyDescent="0.25">
      <c r="A31">
        <f>Formulaire!D101</f>
        <v>0</v>
      </c>
      <c r="B31">
        <f>Formulaire!D103</f>
        <v>0</v>
      </c>
      <c r="C31">
        <f>Formulaire!H101</f>
        <v>0</v>
      </c>
      <c r="E31">
        <f>Formulaire!H99</f>
        <v>0</v>
      </c>
      <c r="F31">
        <f>Formulaire!H103</f>
        <v>0</v>
      </c>
      <c r="G31" t="str">
        <f>IF(Formulaire!H9&lt;&gt;"",Formulaire!H9,"")</f>
        <v/>
      </c>
      <c r="K31">
        <f>Formulaire!D9</f>
        <v>0</v>
      </c>
    </row>
    <row r="32" spans="1:11" x14ac:dyDescent="0.25">
      <c r="A32">
        <f>Formulaire!D109</f>
        <v>0</v>
      </c>
      <c r="B32">
        <f>Formulaire!D111</f>
        <v>0</v>
      </c>
      <c r="C32">
        <f>Formulaire!H109</f>
        <v>0</v>
      </c>
      <c r="E32">
        <f>Formulaire!H107</f>
        <v>0</v>
      </c>
      <c r="F32">
        <f>Formulaire!H111</f>
        <v>0</v>
      </c>
      <c r="G32" t="str">
        <f>IF(Formulaire!H9&lt;&gt;"",Formulaire!H9,"")</f>
        <v/>
      </c>
      <c r="K32">
        <f>Formulaire!D9</f>
        <v>0</v>
      </c>
    </row>
    <row r="33" spans="1:11" x14ac:dyDescent="0.25">
      <c r="A33">
        <f>Formulaire!D117</f>
        <v>0</v>
      </c>
      <c r="B33">
        <f>Formulaire!D119</f>
        <v>0</v>
      </c>
      <c r="C33">
        <f>Formulaire!H117</f>
        <v>0</v>
      </c>
      <c r="E33">
        <f>Formulaire!H115</f>
        <v>0</v>
      </c>
      <c r="F33">
        <f>Formulaire!H119</f>
        <v>0</v>
      </c>
      <c r="G33" t="str">
        <f>IF(Formulaire!H9&lt;&gt;"",Formulaire!H9,"")</f>
        <v/>
      </c>
      <c r="K33">
        <f>Formulaire!D9</f>
        <v>0</v>
      </c>
    </row>
    <row r="34" spans="1:11" x14ac:dyDescent="0.25">
      <c r="A34">
        <f>Formulaire!D125</f>
        <v>0</v>
      </c>
      <c r="B34">
        <f>Formulaire!D127</f>
        <v>0</v>
      </c>
      <c r="C34">
        <f>Formulaire!H125</f>
        <v>0</v>
      </c>
      <c r="E34">
        <f>Formulaire!H123</f>
        <v>0</v>
      </c>
      <c r="F34">
        <f>Formulaire!H127</f>
        <v>0</v>
      </c>
      <c r="G34" t="str">
        <f>IF(Formulaire!H9&lt;&gt;"",Formulaire!H9,"")</f>
        <v/>
      </c>
      <c r="K34">
        <f>Formulaire!D9</f>
        <v>0</v>
      </c>
    </row>
    <row r="35" spans="1:11" x14ac:dyDescent="0.25">
      <c r="A35">
        <f>Formulaire!D133</f>
        <v>0</v>
      </c>
      <c r="B35">
        <f>Formulaire!D135</f>
        <v>0</v>
      </c>
      <c r="C35">
        <f>Formulaire!H133</f>
        <v>0</v>
      </c>
      <c r="E35">
        <f>Formulaire!H131</f>
        <v>0</v>
      </c>
      <c r="F35">
        <f>Formulaire!H135</f>
        <v>0</v>
      </c>
      <c r="G35" t="str">
        <f>IF(Formulaire!H9&lt;&gt;"",Formulaire!H9,"")</f>
        <v/>
      </c>
      <c r="K35">
        <f>Formulaire!D9</f>
        <v>0</v>
      </c>
    </row>
  </sheetData>
  <phoneticPr fontId="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4846-A852-4737-8D74-53F3BF86B42C}">
  <sheetPr codeName="Feuil3"/>
  <dimension ref="A1"/>
  <sheetViews>
    <sheetView workbookViewId="0"/>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FD27-FF45-4123-AA44-C397BF263E2E}">
  <sheetPr codeName="Feuil2">
    <tabColor theme="0" tint="-0.249977111117893"/>
  </sheetPr>
  <dimension ref="A1:BC30"/>
  <sheetViews>
    <sheetView workbookViewId="0"/>
  </sheetViews>
  <sheetFormatPr baseColWidth="10" defaultRowHeight="15" outlineLevelCol="1" x14ac:dyDescent="0.25"/>
  <cols>
    <col min="1" max="1" width="3.7109375" customWidth="1"/>
    <col min="2" max="2" width="35" bestFit="1" customWidth="1"/>
    <col min="3" max="3" width="3.7109375" customWidth="1"/>
    <col min="4" max="4" width="63.28515625" bestFit="1" customWidth="1"/>
    <col min="5" max="5" width="3.7109375" customWidth="1"/>
    <col min="6" max="6" width="13.140625" customWidth="1"/>
    <col min="7" max="7" width="3.7109375" customWidth="1"/>
    <col min="8" max="8" width="26.5703125" hidden="1" customWidth="1"/>
    <col min="9" max="9" width="3.7109375" hidden="1" customWidth="1"/>
    <col min="10" max="10" width="25.140625" hidden="1" customWidth="1" outlineLevel="1"/>
    <col min="11" max="13" width="26.5703125" hidden="1" customWidth="1" outlineLevel="1"/>
    <col min="14" max="14" width="3.7109375" hidden="1" customWidth="1" outlineLevel="1"/>
    <col min="15" max="15" width="30" hidden="1" customWidth="1" collapsed="1"/>
    <col min="16" max="16" width="3.7109375" hidden="1" customWidth="1"/>
    <col min="17" max="17" width="29.7109375" hidden="1" customWidth="1"/>
    <col min="18" max="18" width="3.7109375" hidden="1" customWidth="1"/>
    <col min="19" max="19" width="21.85546875" hidden="1" customWidth="1" outlineLevel="1"/>
    <col min="20" max="20" width="24.7109375" hidden="1" customWidth="1" outlineLevel="1"/>
    <col min="21" max="21" width="21.85546875" hidden="1" customWidth="1" outlineLevel="1"/>
    <col min="22" max="22" width="26.42578125" hidden="1" customWidth="1" outlineLevel="1"/>
    <col min="23" max="23" width="3.7109375" hidden="1" customWidth="1" outlineLevel="1"/>
    <col min="24" max="24" width="29.140625" hidden="1" customWidth="1" collapsed="1"/>
    <col min="25" max="25" width="3.7109375" hidden="1" customWidth="1"/>
    <col min="26" max="26" width="29" hidden="1" customWidth="1"/>
    <col min="27" max="27" width="3.7109375" hidden="1" customWidth="1"/>
    <col min="28" max="28" width="38.5703125" hidden="1" customWidth="1"/>
    <col min="29" max="29" width="3.7109375" hidden="1" customWidth="1"/>
    <col min="30" max="30" width="38.5703125" hidden="1" customWidth="1"/>
    <col min="31" max="31" width="3.7109375" hidden="1" customWidth="1"/>
    <col min="32" max="32" width="22.85546875" hidden="1" customWidth="1" outlineLevel="1"/>
    <col min="33" max="33" width="26.42578125" hidden="1" customWidth="1" outlineLevel="1"/>
    <col min="34" max="34" width="3.7109375" hidden="1" customWidth="1" outlineLevel="1"/>
    <col min="35" max="35" width="29.140625" hidden="1" customWidth="1" collapsed="1"/>
    <col min="36" max="36" width="3.7109375" hidden="1" customWidth="1"/>
    <col min="37" max="37" width="21.85546875" hidden="1" customWidth="1" outlineLevel="1"/>
    <col min="38" max="38" width="25.7109375" hidden="1" customWidth="1" outlineLevel="1"/>
    <col min="39" max="39" width="3.7109375" hidden="1" customWidth="1" outlineLevel="1"/>
    <col min="40" max="40" width="29.140625" hidden="1" customWidth="1" collapsed="1"/>
    <col min="41" max="41" width="3.7109375" hidden="1" customWidth="1"/>
    <col min="42" max="42" width="21.85546875" hidden="1" customWidth="1" outlineLevel="1"/>
    <col min="43" max="43" width="24.7109375" hidden="1" customWidth="1" outlineLevel="1"/>
    <col min="44" max="44" width="3.7109375" hidden="1" customWidth="1" outlineLevel="1"/>
    <col min="45" max="45" width="29.140625" hidden="1" customWidth="1" collapsed="1"/>
    <col min="46" max="46" width="3.7109375" hidden="1" customWidth="1"/>
    <col min="47" max="47" width="22.85546875" hidden="1" customWidth="1" outlineLevel="1"/>
    <col min="48" max="48" width="24.5703125" hidden="1" customWidth="1" outlineLevel="1"/>
    <col min="49" max="49" width="3.7109375" hidden="1" customWidth="1" outlineLevel="1"/>
    <col min="50" max="50" width="29.28515625" hidden="1" customWidth="1" collapsed="1"/>
    <col min="51" max="51" width="3.7109375" hidden="1" customWidth="1"/>
    <col min="52" max="52" width="29.28515625" hidden="1" customWidth="1"/>
    <col min="53" max="53" width="3.7109375" hidden="1" customWidth="1"/>
    <col min="54" max="54" width="29.28515625" hidden="1" customWidth="1"/>
    <col min="55" max="55" width="3.7109375" hidden="1" customWidth="1"/>
  </cols>
  <sheetData>
    <row r="1" spans="1:55" ht="30" customHeight="1" x14ac:dyDescent="0.25">
      <c r="A1" s="26"/>
      <c r="C1" s="26"/>
      <c r="E1" s="26"/>
      <c r="G1" s="26"/>
      <c r="H1" s="36" t="s">
        <v>85</v>
      </c>
      <c r="I1" s="26"/>
      <c r="J1" s="118" t="s">
        <v>108</v>
      </c>
      <c r="K1" s="118"/>
      <c r="L1" s="118"/>
      <c r="M1" s="118"/>
      <c r="N1" s="26"/>
      <c r="O1" s="119" t="s">
        <v>73</v>
      </c>
      <c r="P1" s="119"/>
      <c r="Q1" s="119"/>
      <c r="R1" s="26"/>
      <c r="S1" s="118" t="s">
        <v>109</v>
      </c>
      <c r="T1" s="118"/>
      <c r="U1" s="118"/>
      <c r="V1" s="118"/>
      <c r="W1" s="26"/>
      <c r="X1" s="119" t="s">
        <v>73</v>
      </c>
      <c r="Y1" s="119"/>
      <c r="Z1" s="119"/>
      <c r="AA1" s="26"/>
      <c r="AB1" s="36" t="s">
        <v>28</v>
      </c>
      <c r="AC1" s="26"/>
      <c r="AD1" s="36" t="s">
        <v>29</v>
      </c>
      <c r="AE1" s="26"/>
      <c r="AF1" s="118" t="s">
        <v>110</v>
      </c>
      <c r="AG1" s="118"/>
      <c r="AH1" s="26"/>
      <c r="AI1" s="36" t="s">
        <v>110</v>
      </c>
      <c r="AJ1" s="26"/>
      <c r="AK1" s="118" t="s">
        <v>27</v>
      </c>
      <c r="AL1" s="118"/>
      <c r="AM1" s="26"/>
      <c r="AN1" s="36" t="s">
        <v>27</v>
      </c>
      <c r="AO1" s="26"/>
      <c r="AP1" s="118" t="s">
        <v>68</v>
      </c>
      <c r="AQ1" s="118"/>
      <c r="AR1" s="26"/>
      <c r="AS1" s="36" t="s">
        <v>68</v>
      </c>
      <c r="AT1" s="26"/>
      <c r="AW1" s="26"/>
      <c r="AX1" s="36" t="s">
        <v>100</v>
      </c>
      <c r="AY1" s="26"/>
      <c r="AZ1" s="36" t="s">
        <v>106</v>
      </c>
      <c r="BA1" s="26"/>
      <c r="BB1" s="36" t="s">
        <v>106</v>
      </c>
      <c r="BC1" s="26"/>
    </row>
    <row r="2" spans="1:55" s="27" customFormat="1" ht="36.75" customHeight="1" x14ac:dyDescent="0.25">
      <c r="A2" s="28"/>
      <c r="B2" s="27" t="s">
        <v>20</v>
      </c>
      <c r="C2" s="28"/>
      <c r="D2" s="27" t="s">
        <v>26</v>
      </c>
      <c r="E2" s="28"/>
      <c r="F2" s="37" t="s">
        <v>12</v>
      </c>
      <c r="G2" s="28"/>
      <c r="H2" s="33" t="s">
        <v>74</v>
      </c>
      <c r="I2" s="28"/>
      <c r="J2" s="35" t="s">
        <v>69</v>
      </c>
      <c r="K2" s="35" t="s">
        <v>70</v>
      </c>
      <c r="L2" s="35" t="s">
        <v>71</v>
      </c>
      <c r="M2" s="35" t="s">
        <v>72</v>
      </c>
      <c r="N2" s="28"/>
      <c r="O2" s="37" t="s">
        <v>111</v>
      </c>
      <c r="P2" s="28"/>
      <c r="Q2" s="37" t="s">
        <v>112</v>
      </c>
      <c r="R2" s="28"/>
      <c r="S2" s="35" t="s">
        <v>77</v>
      </c>
      <c r="T2" s="35" t="s">
        <v>78</v>
      </c>
      <c r="U2" s="35" t="s">
        <v>79</v>
      </c>
      <c r="V2" s="35" t="s">
        <v>80</v>
      </c>
      <c r="W2" s="28"/>
      <c r="X2" s="37" t="s">
        <v>113</v>
      </c>
      <c r="Y2" s="28"/>
      <c r="Z2" s="37" t="s">
        <v>114</v>
      </c>
      <c r="AA2" s="28"/>
      <c r="AB2" s="37" t="s">
        <v>115</v>
      </c>
      <c r="AC2" s="28"/>
      <c r="AD2" s="37" t="s">
        <v>116</v>
      </c>
      <c r="AE2" s="28"/>
      <c r="AF2" s="35" t="s">
        <v>124</v>
      </c>
      <c r="AG2" s="35" t="s">
        <v>123</v>
      </c>
      <c r="AH2" s="28"/>
      <c r="AI2" s="37" t="s">
        <v>122</v>
      </c>
      <c r="AJ2" s="28"/>
      <c r="AK2" s="35" t="s">
        <v>81</v>
      </c>
      <c r="AL2" s="35" t="s">
        <v>82</v>
      </c>
      <c r="AM2" s="28"/>
      <c r="AN2" s="37" t="s">
        <v>117</v>
      </c>
      <c r="AO2" s="28"/>
      <c r="AP2" s="35" t="s">
        <v>83</v>
      </c>
      <c r="AQ2" s="35" t="s">
        <v>84</v>
      </c>
      <c r="AR2" s="28"/>
      <c r="AS2" s="37" t="s">
        <v>118</v>
      </c>
      <c r="AT2" s="28"/>
      <c r="AU2" s="35" t="s">
        <v>101</v>
      </c>
      <c r="AV2" s="35" t="s">
        <v>102</v>
      </c>
      <c r="AW2" s="28"/>
      <c r="AX2" s="37" t="s">
        <v>119</v>
      </c>
      <c r="AY2" s="28"/>
      <c r="AZ2" s="37" t="s">
        <v>120</v>
      </c>
      <c r="BA2" s="28"/>
      <c r="BB2" s="37" t="s">
        <v>121</v>
      </c>
      <c r="BC2" s="28"/>
    </row>
    <row r="3" spans="1:55" x14ac:dyDescent="0.25">
      <c r="A3" s="26"/>
      <c r="B3" t="s">
        <v>21</v>
      </c>
      <c r="C3" s="26"/>
      <c r="D3" s="17" t="s">
        <v>167</v>
      </c>
      <c r="E3" s="26"/>
      <c r="F3" t="s">
        <v>23</v>
      </c>
      <c r="G3" s="26"/>
      <c r="H3" s="38" t="e">
        <f>VLOOKUP(Formulaire!D39,T_formations[],2,FALSE)&amp;IF(Formulaire!E41="Classe virtuelle","_CV","")&amp;IF(Formulaire!E41="Présentiel","_PRESENTIEL","")</f>
        <v>#N/A</v>
      </c>
      <c r="I3" s="26"/>
      <c r="J3" s="30">
        <v>44207</v>
      </c>
      <c r="K3" s="30">
        <v>44208</v>
      </c>
      <c r="L3" s="30">
        <v>44210</v>
      </c>
      <c r="M3" s="30">
        <v>44211</v>
      </c>
      <c r="N3" s="26"/>
      <c r="O3" s="30" t="str">
        <f>TEXT(T_dates_XL2REPRH[[#This Row],[J1 - XL2REPRH]],"jjj jj")&amp;" et "&amp;TEXT(T_dates_XL2REPRH[[#This Row],[J2 - XL2REPRH]], "jjj jj mmmm aaaa")</f>
        <v>lun 11 et mar 12 janvier 2021</v>
      </c>
      <c r="P3" s="26"/>
      <c r="Q3" s="30" t="str">
        <f>TEXT(T_dates_XL2REPRH[[#This Row],[J3 - XL2REPRH]],"jjj jj")&amp;" et "&amp;TEXT(T_dates_XL2REPRH[[#This Row],[J4 - XL2REPRH]], "jjj jj mmmm aaaa")</f>
        <v>jeu 14 et ven 15 janvier 2021</v>
      </c>
      <c r="R3" s="26"/>
      <c r="S3" s="30">
        <v>44235</v>
      </c>
      <c r="T3" s="30">
        <v>44236</v>
      </c>
      <c r="U3" s="30">
        <v>44238</v>
      </c>
      <c r="V3" s="30">
        <v>44239</v>
      </c>
      <c r="W3" s="26"/>
      <c r="X3" s="30" t="str">
        <f>TEXT(T_dates_XL2COMP[[#This Row],[J1 - XL2COMP]],"jjj jj")&amp;" et "&amp;TEXT(T_dates_XL2COMP[[#This Row],[J2 - XL2COMP]], "jjj jj mmmm aaaa")</f>
        <v>lun 08 et mar 09 février 2021</v>
      </c>
      <c r="Y3" s="26"/>
      <c r="Z3" s="30" t="str">
        <f>TEXT(T_dates_XL2COMP[[#This Row],[J3 - XL2COMP]],"jjj jj")&amp;" et "&amp;TEXT(T_dates_XL2COMP[[#This Row],[J4 - XL2COMP]], "jjj jj mmmm aaaa")</f>
        <v>jeu 11 et ven 12 février 2021</v>
      </c>
      <c r="AA3" s="26"/>
      <c r="AB3" s="30" t="str">
        <f>TEXT(T_dates_XL2REPRH[[#This Row],[J1 - XL2REPRH]],"jjj jj")&amp;" et "&amp;TEXT(T_dates_XL2REPRH[[#This Row],[J2 - XL2REPRH]], "jjj jj mmmm aaaa")</f>
        <v>lun 11 et mar 12 janvier 2021</v>
      </c>
      <c r="AC3" s="26"/>
      <c r="AD3" s="30" t="str">
        <f>TEXT(T_dates_XL2REPRH[[#This Row],[J3 - XL2REPRH]],"jjj jj")&amp;" et "&amp;TEXT(T_dates_XL2REPRH[[#This Row],[J4 - XL2REPRH]], "jjj jj mmmm aaaa")</f>
        <v>jeu 14 et ven 15 janvier 2021</v>
      </c>
      <c r="AE3" s="26"/>
      <c r="AF3" s="30">
        <v>44319</v>
      </c>
      <c r="AG3" s="30">
        <v>44320</v>
      </c>
      <c r="AH3" s="26"/>
      <c r="AI3" s="30" t="str">
        <f>TEXT(T_dates_XL1ALER[[#This Row],[J1 - XL1ALER]],"jjj jj")&amp;" et "&amp;TEXT(T_dates_XL1ALER[[#This Row],[J2 - XL1ALER]], "jjj jj mmmm aaaa")</f>
        <v>lun 03 et mar 04 mai 2021</v>
      </c>
      <c r="AJ3" s="26"/>
      <c r="AK3" s="30">
        <v>44277</v>
      </c>
      <c r="AL3" s="30">
        <v>44278</v>
      </c>
      <c r="AM3" s="26"/>
      <c r="AN3" s="30" t="str">
        <f>TEXT(T_dates_XL2COMP161922[[#This Row],[J1 - XL1FORH]],"jjj jj")&amp;" et "&amp;TEXT(T_dates_XL2COMP161922[[#This Row],[J2 - XL1FORH]], "jjj jj mmmm aaaa")</f>
        <v>lun 22 et mar 23 mars 2021</v>
      </c>
      <c r="AO3" s="26"/>
      <c r="AP3" s="30">
        <v>44266</v>
      </c>
      <c r="AQ3" s="30">
        <v>44267</v>
      </c>
      <c r="AR3" s="26"/>
      <c r="AS3" s="30" t="str">
        <f>TEXT(T_dates_XL2COMP16192224[[#This Row],[J1 - XL1MACRH]],"jjj jj")&amp;" et "&amp;TEXT(T_dates_XL2COMP16192224[[#This Row],[J2 - XL1MACRH]], "jjj jj mmmm aaaa")</f>
        <v>jeu 11 et ven 12 mars 2021</v>
      </c>
      <c r="AT3" s="26"/>
      <c r="AU3" s="30">
        <v>44326</v>
      </c>
      <c r="AV3" s="30">
        <v>44327</v>
      </c>
      <c r="AW3" s="26"/>
      <c r="AX3" s="30" t="str">
        <f>TEXT(T_dates_XL2COMP161922244[[#This Row],[J1 - XL1TCDTO]],"jjj jj")&amp;" et "&amp;TEXT(T_dates_XL2COMP161922244[[#This Row],[J2 - XL1TCDTO]], "jjj jj mmmm aaaa")</f>
        <v>lun 10 et mar 11 mai 2021</v>
      </c>
      <c r="AY3" s="26"/>
      <c r="AZ3" s="30" t="s">
        <v>105</v>
      </c>
      <c r="BA3" s="26"/>
      <c r="BB3" s="30" t="s">
        <v>105</v>
      </c>
      <c r="BC3" s="26"/>
    </row>
    <row r="4" spans="1:55" x14ac:dyDescent="0.25">
      <c r="A4" s="26"/>
      <c r="B4" t="s">
        <v>24</v>
      </c>
      <c r="C4" s="26"/>
      <c r="D4" s="17" t="s">
        <v>183</v>
      </c>
      <c r="E4" s="26"/>
      <c r="F4" t="s">
        <v>13</v>
      </c>
      <c r="G4" s="26"/>
      <c r="H4" s="32"/>
      <c r="I4" s="26"/>
      <c r="J4" s="30">
        <v>44228</v>
      </c>
      <c r="K4" s="30">
        <v>44229</v>
      </c>
      <c r="L4" s="30">
        <v>44231</v>
      </c>
      <c r="M4" s="30">
        <v>44232</v>
      </c>
      <c r="N4" s="26"/>
      <c r="O4" s="30" t="str">
        <f>TEXT(T_dates_XL2REPRH[[#This Row],[J1 - XL2REPRH]],"jjj jj")&amp;" et "&amp;TEXT(T_dates_XL2REPRH[[#This Row],[J2 - XL2REPRH]], "jjj jj mmmm aaaa")</f>
        <v>lun 01 et mar 02 février 2021</v>
      </c>
      <c r="P4" s="26"/>
      <c r="Q4" s="30" t="str">
        <f>TEXT(T_dates_XL2REPRH[[#This Row],[J3 - XL2REPRH]],"jjj jj")&amp;" et "&amp;TEXT(T_dates_XL2REPRH[[#This Row],[J4 - XL2REPRH]], "jjj jj mmmm aaaa")</f>
        <v>jeu 04 et ven 05 février 2021</v>
      </c>
      <c r="R4" s="26"/>
      <c r="S4" s="30">
        <v>44298</v>
      </c>
      <c r="T4" s="30">
        <v>44299</v>
      </c>
      <c r="U4" s="30">
        <v>44301</v>
      </c>
      <c r="V4" s="30">
        <v>44302</v>
      </c>
      <c r="W4" s="26"/>
      <c r="X4" s="30" t="str">
        <f>TEXT(T_dates_XL2COMP[[#This Row],[J1 - XL2COMP]],"jjj jj")&amp;" et "&amp;TEXT(T_dates_XL2COMP[[#This Row],[J2 - XL2COMP]], "jjj jj mmmm aaaa")</f>
        <v>lun 12 et mar 13 avril 2021</v>
      </c>
      <c r="Y4" s="26"/>
      <c r="Z4" s="30" t="str">
        <f>TEXT(T_dates_XL2COMP[[#This Row],[J3 - XL2COMP]],"jjj jj")&amp;" et "&amp;TEXT(T_dates_XL2COMP[[#This Row],[J4 - XL2COMP]], "jjj jj mmmm aaaa")</f>
        <v>jeu 15 et ven 16 avril 2021</v>
      </c>
      <c r="AA4" s="26"/>
      <c r="AB4" s="30" t="str">
        <f>TEXT(T_dates_XL2REPRH[[#This Row],[J1 - XL2REPRH]],"jjj jj")&amp;" et "&amp;TEXT(T_dates_XL2REPRH[[#This Row],[J2 - XL2REPRH]], "jjj jj mmmm aaaa")</f>
        <v>lun 01 et mar 02 février 2021</v>
      </c>
      <c r="AC4" s="26"/>
      <c r="AD4" s="30" t="str">
        <f>TEXT(T_dates_XL2REPRH[[#This Row],[J3 - XL2REPRH]],"jjj jj")&amp;" et "&amp;TEXT(T_dates_XL2REPRH[[#This Row],[J4 - XL2REPRH]], "jjj jj mmmm aaaa")</f>
        <v>jeu 04 et ven 05 février 2021</v>
      </c>
      <c r="AE4" s="26"/>
      <c r="AF4" s="30">
        <v>44455</v>
      </c>
      <c r="AG4" s="30">
        <v>44456</v>
      </c>
      <c r="AH4" s="26"/>
      <c r="AI4" s="30" t="str">
        <f>TEXT(T_dates_XL1ALER[[#This Row],[J1 - XL1ALER]],"jjj jj")&amp;" et "&amp;TEXT(T_dates_XL1ALER[[#This Row],[J2 - XL1ALER]], "jjj jj mmmm aaaa")</f>
        <v>jeu 16 et ven 17 septembre 2021</v>
      </c>
      <c r="AJ4" s="26"/>
      <c r="AK4" s="30">
        <v>44368</v>
      </c>
      <c r="AL4" s="30">
        <v>44369</v>
      </c>
      <c r="AM4" s="26"/>
      <c r="AN4" s="30" t="str">
        <f>TEXT(T_dates_XL2COMP161922[[#This Row],[J1 - XL1FORH]],"jjj jj")&amp;" et "&amp;TEXT(T_dates_XL2COMP161922[[#This Row],[J2 - XL1FORH]], "jjj jj mmmm aaaa")</f>
        <v>lun 21 et mar 22 juin 2021</v>
      </c>
      <c r="AO4" s="26"/>
      <c r="AP4" s="30">
        <v>44333</v>
      </c>
      <c r="AQ4" s="30">
        <v>44334</v>
      </c>
      <c r="AR4" s="26"/>
      <c r="AS4" s="30" t="str">
        <f>TEXT(T_dates_XL2COMP16192224[[#This Row],[J1 - XL1MACRH]],"jjj jj")&amp;" et "&amp;TEXT(T_dates_XL2COMP16192224[[#This Row],[J2 - XL1MACRH]], "jjj jj mmmm aaaa")</f>
        <v>lun 17 et mar 18 mai 2021</v>
      </c>
      <c r="AT4" s="26"/>
      <c r="AU4" s="30">
        <v>44350</v>
      </c>
      <c r="AV4" s="30">
        <v>44351</v>
      </c>
      <c r="AW4" s="26"/>
      <c r="AX4" s="30" t="str">
        <f>TEXT(T_dates_XL2COMP161922244[[#This Row],[J1 - XL1TCDTO]],"jjj jj")&amp;" et "&amp;TEXT(T_dates_XL2COMP161922244[[#This Row],[J2 - XL1TCDTO]], "jjj jj mmmm aaaa")</f>
        <v>jeu 03 et ven 04 juin 2021</v>
      </c>
      <c r="AY4" s="26"/>
      <c r="BA4" s="26"/>
      <c r="BC4" s="26"/>
    </row>
    <row r="5" spans="1:55" x14ac:dyDescent="0.25">
      <c r="A5" s="26"/>
      <c r="B5" t="s">
        <v>25</v>
      </c>
      <c r="C5" s="26"/>
      <c r="D5" s="17" t="s">
        <v>168</v>
      </c>
      <c r="E5" s="26"/>
      <c r="G5" s="26"/>
      <c r="H5" s="34" t="s">
        <v>75</v>
      </c>
      <c r="I5" s="26"/>
      <c r="J5" s="30">
        <v>44270</v>
      </c>
      <c r="K5" s="30">
        <v>44271</v>
      </c>
      <c r="L5" s="30">
        <v>44273</v>
      </c>
      <c r="M5" s="30">
        <v>44274</v>
      </c>
      <c r="N5" s="26"/>
      <c r="O5" s="30" t="str">
        <f>TEXT(T_dates_XL2REPRH[[#This Row],[J1 - XL2REPRH]],"jjj jj")&amp;" et "&amp;TEXT(T_dates_XL2REPRH[[#This Row],[J2 - XL2REPRH]], "jjj jj mmmm aaaa")</f>
        <v>lun 15 et mar 16 mars 2021</v>
      </c>
      <c r="P5" s="26"/>
      <c r="Q5" s="30" t="str">
        <f>TEXT(T_dates_XL2REPRH[[#This Row],[J3 - XL2REPRH]],"jjj jj")&amp;" et "&amp;TEXT(T_dates_XL2REPRH[[#This Row],[J4 - XL2REPRH]], "jjj jj mmmm aaaa")</f>
        <v>jeu 18 et ven 19 mars 2021</v>
      </c>
      <c r="R5" s="26"/>
      <c r="S5" s="30">
        <v>44361</v>
      </c>
      <c r="T5" s="30">
        <v>44362</v>
      </c>
      <c r="U5" s="30">
        <v>44364</v>
      </c>
      <c r="V5" s="30">
        <v>44365</v>
      </c>
      <c r="W5" s="26"/>
      <c r="X5" s="30" t="str">
        <f>TEXT(T_dates_XL2COMP[[#This Row],[J1 - XL2COMP]],"jjj jj")&amp;" et "&amp;TEXT(T_dates_XL2COMP[[#This Row],[J2 - XL2COMP]], "jjj jj mmmm aaaa")</f>
        <v>lun 14 et mar 15 juin 2021</v>
      </c>
      <c r="Y5" s="26"/>
      <c r="Z5" s="30" t="str">
        <f>TEXT(T_dates_XL2COMP[[#This Row],[J3 - XL2COMP]],"jjj jj")&amp;" et "&amp;TEXT(T_dates_XL2COMP[[#This Row],[J4 - XL2COMP]], "jjj jj mmmm aaaa")</f>
        <v>jeu 17 et ven 18 juin 2021</v>
      </c>
      <c r="AA5" s="26"/>
      <c r="AB5" s="30" t="str">
        <f>TEXT(T_dates_XL2REPRH[[#This Row],[J1 - XL2REPRH]],"jjj jj")&amp;" et "&amp;TEXT(T_dates_XL2REPRH[[#This Row],[J2 - XL2REPRH]], "jjj jj mmmm aaaa")</f>
        <v>lun 15 et mar 16 mars 2021</v>
      </c>
      <c r="AC5" s="26"/>
      <c r="AD5" s="30" t="str">
        <f>TEXT(T_dates_XL2REPRH[[#This Row],[J3 - XL2REPRH]],"jjj jj")&amp;" et "&amp;TEXT(T_dates_XL2REPRH[[#This Row],[J4 - XL2REPRH]], "jjj jj mmmm aaaa")</f>
        <v>jeu 18 et ven 19 mars 2021</v>
      </c>
      <c r="AE5" s="26"/>
      <c r="AH5" s="26"/>
      <c r="AJ5" s="26"/>
      <c r="AK5" s="30">
        <v>44518</v>
      </c>
      <c r="AL5" s="30">
        <v>44519</v>
      </c>
      <c r="AM5" s="26"/>
      <c r="AN5" s="30" t="str">
        <f>TEXT(T_dates_XL2COMP161922[[#This Row],[J1 - XL1FORH]],"jjj jj")&amp;" et "&amp;TEXT(T_dates_XL2COMP161922[[#This Row],[J2 - XL1FORH]], "jjj jj mmmm aaaa")</f>
        <v>jeu 18 et ven 19 novembre 2021</v>
      </c>
      <c r="AO5" s="26"/>
      <c r="AP5" s="30">
        <v>44371</v>
      </c>
      <c r="AQ5" s="30">
        <v>44372</v>
      </c>
      <c r="AR5" s="26"/>
      <c r="AS5" s="30" t="str">
        <f>TEXT(T_dates_XL2COMP16192224[[#This Row],[J1 - XL1MACRH]],"jjj jj")&amp;" et "&amp;TEXT(T_dates_XL2COMP16192224[[#This Row],[J2 - XL1MACRH]], "jjj jj mmmm aaaa")</f>
        <v>jeu 24 et ven 25 juin 2021</v>
      </c>
      <c r="AT5" s="26"/>
      <c r="AU5" s="30">
        <v>44396</v>
      </c>
      <c r="AV5" s="30">
        <v>44397</v>
      </c>
      <c r="AW5" s="26"/>
      <c r="AX5" s="30" t="str">
        <f>TEXT(T_dates_XL2COMP161922244[[#This Row],[J1 - XL1TCDTO]],"jjj jj")&amp;" et "&amp;TEXT(T_dates_XL2COMP161922244[[#This Row],[J2 - XL1TCDTO]], "jjj jj mmmm aaaa")</f>
        <v>lun 19 et mar 20 juillet 2021</v>
      </c>
      <c r="AY5" s="26"/>
      <c r="BA5" s="26"/>
      <c r="BC5" s="26"/>
    </row>
    <row r="6" spans="1:55" x14ac:dyDescent="0.25">
      <c r="A6" s="26"/>
      <c r="B6" t="s">
        <v>182</v>
      </c>
      <c r="C6" s="26"/>
      <c r="D6" s="17" t="s">
        <v>169</v>
      </c>
      <c r="E6" s="26"/>
      <c r="G6" s="26"/>
      <c r="H6" s="39" t="e">
        <f>"Partie_1_"&amp;H3</f>
        <v>#N/A</v>
      </c>
      <c r="I6" s="26"/>
      <c r="J6" s="30">
        <v>44292</v>
      </c>
      <c r="K6" s="30">
        <v>44293</v>
      </c>
      <c r="L6" s="30">
        <v>44294</v>
      </c>
      <c r="M6" s="30">
        <v>44295</v>
      </c>
      <c r="N6" s="26"/>
      <c r="O6" s="30" t="str">
        <f>TEXT(T_dates_XL2REPRH[[#This Row],[J1 - XL2REPRH]],"jjj jj")&amp;" et "&amp;TEXT(T_dates_XL2REPRH[[#This Row],[J2 - XL2REPRH]], "jjj jj mmmm aaaa")</f>
        <v>mar 06 et mer 07 avril 2021</v>
      </c>
      <c r="P6" s="26"/>
      <c r="Q6" s="30" t="str">
        <f>TEXT(T_dates_XL2REPRH[[#This Row],[J3 - XL2REPRH]],"jjj jj")&amp;" et "&amp;TEXT(T_dates_XL2REPRH[[#This Row],[J4 - XL2REPRH]], "jjj jj mmmm aaaa")</f>
        <v>jeu 08 et ven 09 avril 2021</v>
      </c>
      <c r="R6" s="26"/>
      <c r="S6" s="30">
        <v>44424</v>
      </c>
      <c r="T6" s="30">
        <v>44425</v>
      </c>
      <c r="U6" s="30">
        <v>44427</v>
      </c>
      <c r="V6" s="30">
        <v>44428</v>
      </c>
      <c r="W6" s="26"/>
      <c r="X6" s="30" t="str">
        <f>TEXT(T_dates_XL2COMP[[#This Row],[J1 - XL2COMP]],"jjj jj")&amp;" et "&amp;TEXT(T_dates_XL2COMP[[#This Row],[J2 - XL2COMP]], "jjj jj mmmm aaaa")</f>
        <v>lun 16 et mar 17 août 2021</v>
      </c>
      <c r="Y6" s="26"/>
      <c r="Z6" s="30" t="str">
        <f>TEXT(T_dates_XL2COMP[[#This Row],[J3 - XL2COMP]],"jjj jj")&amp;" et "&amp;TEXT(T_dates_XL2COMP[[#This Row],[J4 - XL2COMP]], "jjj jj mmmm aaaa")</f>
        <v>jeu 19 et ven 20 août 2021</v>
      </c>
      <c r="AA6" s="26"/>
      <c r="AB6" s="30" t="str">
        <f>TEXT(T_dates_XL2REPRH[[#This Row],[J1 - XL2REPRH]],"jjj jj")&amp;" et "&amp;TEXT(T_dates_XL2REPRH[[#This Row],[J2 - XL2REPRH]], "jjj jj mmmm aaaa")</f>
        <v>mar 06 et mer 07 avril 2021</v>
      </c>
      <c r="AC6" s="26"/>
      <c r="AD6" s="30" t="str">
        <f>TEXT(T_dates_XL2REPRH[[#This Row],[J3 - XL2REPRH]],"jjj jj")&amp;" et "&amp;TEXT(T_dates_XL2REPRH[[#This Row],[J4 - XL2REPRH]], "jjj jj mmmm aaaa")</f>
        <v>jeu 08 et ven 09 avril 2021</v>
      </c>
      <c r="AE6" s="26"/>
      <c r="AH6" s="26"/>
      <c r="AJ6" s="26"/>
      <c r="AM6" s="26"/>
      <c r="AO6" s="26"/>
      <c r="AP6" s="30">
        <v>44438</v>
      </c>
      <c r="AQ6" s="30">
        <v>44439</v>
      </c>
      <c r="AR6" s="26"/>
      <c r="AS6" s="30" t="str">
        <f>TEXT(T_dates_XL2COMP16192224[[#This Row],[J1 - XL1MACRH]],"jjj jj")&amp;" et "&amp;TEXT(T_dates_XL2COMP16192224[[#This Row],[J2 - XL1MACRH]], "jjj jj mmmm aaaa")</f>
        <v>lun 30 et mar 31 août 2021</v>
      </c>
      <c r="AT6" s="26"/>
      <c r="AU6" s="30">
        <v>44459</v>
      </c>
      <c r="AV6" s="30">
        <v>44460</v>
      </c>
      <c r="AW6" s="26"/>
      <c r="AX6" s="30" t="str">
        <f>TEXT(T_dates_XL2COMP161922244[[#This Row],[J1 - XL1TCDTO]],"jjj jj")&amp;" et "&amp;TEXT(T_dates_XL2COMP161922244[[#This Row],[J2 - XL1TCDTO]], "jjj jj mmmm aaaa")</f>
        <v>lun 20 et mar 21 septembre 2021</v>
      </c>
      <c r="AY6" s="26"/>
      <c r="BA6" s="26"/>
      <c r="BC6" s="26"/>
    </row>
    <row r="7" spans="1:55" x14ac:dyDescent="0.25">
      <c r="A7" s="26"/>
      <c r="B7" t="s">
        <v>99</v>
      </c>
      <c r="C7" s="26"/>
      <c r="D7" s="17" t="s">
        <v>170</v>
      </c>
      <c r="E7" s="26"/>
      <c r="G7" s="26"/>
      <c r="H7" s="34" t="s">
        <v>76</v>
      </c>
      <c r="I7" s="26"/>
      <c r="J7" s="30">
        <v>44341</v>
      </c>
      <c r="K7" s="30">
        <v>44342</v>
      </c>
      <c r="L7" s="30">
        <v>44343</v>
      </c>
      <c r="M7" s="30">
        <v>44344</v>
      </c>
      <c r="N7" s="26"/>
      <c r="O7" s="30" t="str">
        <f>TEXT(T_dates_XL2REPRH[[#This Row],[J1 - XL2REPRH]],"jjj jj")&amp;" et "&amp;TEXT(T_dates_XL2REPRH[[#This Row],[J2 - XL2REPRH]], "jjj jj mmmm aaaa")</f>
        <v>mar 25 et mer 26 mai 2021</v>
      </c>
      <c r="P7" s="26"/>
      <c r="Q7" s="30" t="str">
        <f>TEXT(T_dates_XL2REPRH[[#This Row],[J3 - XL2REPRH]],"jjj jj")&amp;" et "&amp;TEXT(T_dates_XL2REPRH[[#This Row],[J4 - XL2REPRH]], "jjj jj mmmm aaaa")</f>
        <v>jeu 27 et ven 28 mai 2021</v>
      </c>
      <c r="R7" s="26"/>
      <c r="S7" s="30">
        <v>44480</v>
      </c>
      <c r="T7" s="30">
        <v>44481</v>
      </c>
      <c r="U7" s="30">
        <v>44483</v>
      </c>
      <c r="V7" s="30">
        <v>44484</v>
      </c>
      <c r="W7" s="26"/>
      <c r="X7" s="30" t="str">
        <f>TEXT(T_dates_XL2COMP[[#This Row],[J1 - XL2COMP]],"jjj jj")&amp;" et "&amp;TEXT(T_dates_XL2COMP[[#This Row],[J2 - XL2COMP]], "jjj jj mmmm aaaa")</f>
        <v>lun 11 et mar 12 octobre 2021</v>
      </c>
      <c r="Y7" s="26"/>
      <c r="Z7" s="30" t="str">
        <f>TEXT(T_dates_XL2COMP[[#This Row],[J3 - XL2COMP]],"jjj jj")&amp;" et "&amp;TEXT(T_dates_XL2COMP[[#This Row],[J4 - XL2COMP]], "jjj jj mmmm aaaa")</f>
        <v>jeu 14 et ven 15 octobre 2021</v>
      </c>
      <c r="AA7" s="26"/>
      <c r="AB7" s="30" t="str">
        <f>TEXT(T_dates_XL2REPRH[[#This Row],[J1 - XL2REPRH]],"jjj jj")&amp;" et "&amp;TEXT(T_dates_XL2REPRH[[#This Row],[J2 - XL2REPRH]], "jjj jj mmmm aaaa")</f>
        <v>mar 25 et mer 26 mai 2021</v>
      </c>
      <c r="AC7" s="26"/>
      <c r="AD7" s="30" t="str">
        <f>TEXT(T_dates_XL2REPRH[[#This Row],[J3 - XL2REPRH]],"jjj jj")&amp;" et "&amp;TEXT(T_dates_XL2REPRH[[#This Row],[J4 - XL2REPRH]], "jjj jj mmmm aaaa")</f>
        <v>jeu 27 et ven 28 mai 2021</v>
      </c>
      <c r="AE7" s="26"/>
      <c r="AH7" s="26"/>
      <c r="AJ7" s="26"/>
      <c r="AM7" s="26"/>
      <c r="AO7" s="26"/>
      <c r="AP7" s="30">
        <v>44508</v>
      </c>
      <c r="AQ7" s="30">
        <v>44509</v>
      </c>
      <c r="AR7" s="26"/>
      <c r="AS7" s="30" t="str">
        <f>TEXT(T_dates_XL2COMP16192224[[#This Row],[J1 - XL1MACRH]],"jjj jj")&amp;" et "&amp;TEXT(T_dates_XL2COMP16192224[[#This Row],[J2 - XL1MACRH]], "jjj jj mmmm aaaa")</f>
        <v>lun 08 et mar 09 novembre 2021</v>
      </c>
      <c r="AT7" s="26"/>
      <c r="AU7" s="30">
        <v>44529</v>
      </c>
      <c r="AV7" s="30">
        <v>44530</v>
      </c>
      <c r="AW7" s="26"/>
      <c r="AX7" s="30" t="str">
        <f>TEXT(T_dates_XL2COMP161922244[[#This Row],[J1 - XL1TCDTO]],"jjj jj")&amp;" et "&amp;TEXT(T_dates_XL2COMP161922244[[#This Row],[J2 - XL1TCDTO]], "jjj jj mmmm aaaa")</f>
        <v>lun 29 et mar 30 novembre 2021</v>
      </c>
      <c r="AY7" s="26"/>
      <c r="BA7" s="26"/>
      <c r="BC7" s="26"/>
    </row>
    <row r="8" spans="1:55" x14ac:dyDescent="0.25">
      <c r="A8" s="26"/>
      <c r="C8" s="26"/>
      <c r="D8" s="17" t="s">
        <v>171</v>
      </c>
      <c r="E8" s="26"/>
      <c r="G8" s="26"/>
      <c r="H8" s="39" t="e">
        <f>"Partie_2_"&amp;H3</f>
        <v>#N/A</v>
      </c>
      <c r="I8" s="26"/>
      <c r="J8" s="30">
        <v>44354</v>
      </c>
      <c r="K8" s="30">
        <v>44355</v>
      </c>
      <c r="L8" s="30">
        <v>44357</v>
      </c>
      <c r="M8" s="30">
        <v>44358</v>
      </c>
      <c r="N8" s="26"/>
      <c r="O8" s="30" t="str">
        <f>TEXT(T_dates_XL2REPRH[[#This Row],[J1 - XL2REPRH]],"jjj jj")&amp;" et "&amp;TEXT(T_dates_XL2REPRH[[#This Row],[J2 - XL2REPRH]], "jjj jj mmmm aaaa")</f>
        <v>lun 07 et mar 08 juin 2021</v>
      </c>
      <c r="P8" s="26"/>
      <c r="Q8" s="30" t="str">
        <f>TEXT(T_dates_XL2REPRH[[#This Row],[J3 - XL2REPRH]],"jjj jj")&amp;" et "&amp;TEXT(T_dates_XL2REPRH[[#This Row],[J4 - XL2REPRH]], "jjj jj mmmm aaaa")</f>
        <v>jeu 10 et ven 11 juin 2021</v>
      </c>
      <c r="R8" s="26"/>
      <c r="S8" s="30">
        <v>44543</v>
      </c>
      <c r="T8" s="30">
        <v>44544</v>
      </c>
      <c r="U8" s="30">
        <v>44546</v>
      </c>
      <c r="V8" s="30">
        <v>44547</v>
      </c>
      <c r="W8" s="26"/>
      <c r="X8" s="30" t="str">
        <f>TEXT(T_dates_XL2COMP[[#This Row],[J1 - XL2COMP]],"jjj jj")&amp;" et "&amp;TEXT(T_dates_XL2COMP[[#This Row],[J2 - XL2COMP]], "jjj jj mmmm aaaa")</f>
        <v>lun 13 et mar 14 décembre 2021</v>
      </c>
      <c r="Y8" s="26"/>
      <c r="Z8" s="30" t="str">
        <f>TEXT(T_dates_XL2COMP[[#This Row],[J3 - XL2COMP]],"jjj jj")&amp;" et "&amp;TEXT(T_dates_XL2COMP[[#This Row],[J4 - XL2COMP]], "jjj jj mmmm aaaa")</f>
        <v>jeu 16 et ven 17 décembre 2021</v>
      </c>
      <c r="AA8" s="26"/>
      <c r="AB8" s="30" t="str">
        <f>TEXT(T_dates_XL2REPRH[[#This Row],[J1 - XL2REPRH]],"jjj jj")&amp;" et "&amp;TEXT(T_dates_XL2REPRH[[#This Row],[J2 - XL2REPRH]], "jjj jj mmmm aaaa")</f>
        <v>lun 07 et mar 08 juin 2021</v>
      </c>
      <c r="AC8" s="26"/>
      <c r="AD8" s="30" t="str">
        <f>TEXT(T_dates_XL2REPRH[[#This Row],[J3 - XL2REPRH]],"jjj jj")&amp;" et "&amp;TEXT(T_dates_XL2REPRH[[#This Row],[J4 - XL2REPRH]], "jjj jj mmmm aaaa")</f>
        <v>jeu 10 et ven 11 juin 2021</v>
      </c>
      <c r="AE8" s="26"/>
      <c r="AH8" s="26"/>
      <c r="AJ8" s="26"/>
      <c r="AM8" s="26"/>
      <c r="AO8" s="26"/>
      <c r="AP8" s="30">
        <v>44532</v>
      </c>
      <c r="AQ8" s="30">
        <v>44533</v>
      </c>
      <c r="AR8" s="26"/>
      <c r="AS8" s="30" t="str">
        <f>TEXT(T_dates_XL2COMP16192224[[#This Row],[J1 - XL1MACRH]],"jjj jj")&amp;" et "&amp;TEXT(T_dates_XL2COMP16192224[[#This Row],[J2 - XL1MACRH]], "jjj jj mmmm aaaa")</f>
        <v>jeu 02 et ven 03 décembre 2021</v>
      </c>
      <c r="AT8" s="26"/>
      <c r="AW8" s="26"/>
      <c r="AY8" s="26"/>
      <c r="BA8" s="26"/>
      <c r="BC8" s="26"/>
    </row>
    <row r="9" spans="1:55" x14ac:dyDescent="0.25">
      <c r="A9" s="26"/>
      <c r="C9" s="26"/>
      <c r="D9" s="17" t="s">
        <v>184</v>
      </c>
      <c r="E9" s="26"/>
      <c r="G9" s="26"/>
      <c r="H9" s="30"/>
      <c r="I9" s="26"/>
      <c r="J9" s="30">
        <v>44382</v>
      </c>
      <c r="K9" s="30">
        <v>44383</v>
      </c>
      <c r="L9" s="30">
        <v>44385</v>
      </c>
      <c r="M9" s="30">
        <v>44386</v>
      </c>
      <c r="N9" s="26"/>
      <c r="O9" s="30" t="str">
        <f>TEXT(T_dates_XL2REPRH[[#This Row],[J1 - XL2REPRH]],"jjj jj")&amp;" et "&amp;TEXT(T_dates_XL2REPRH[[#This Row],[J2 - XL2REPRH]], "jjj jj mmmm aaaa")</f>
        <v>lun 05 et mar 06 juillet 2021</v>
      </c>
      <c r="P9" s="26"/>
      <c r="Q9" s="30" t="str">
        <f>TEXT(T_dates_XL2REPRH[[#This Row],[J3 - XL2REPRH]],"jjj jj")&amp;" et "&amp;TEXT(T_dates_XL2REPRH[[#This Row],[J4 - XL2REPRH]], "jjj jj mmmm aaaa")</f>
        <v>jeu 08 et ven 09 juillet 2021</v>
      </c>
      <c r="R9" s="26"/>
      <c r="W9" s="26"/>
      <c r="Y9" s="26"/>
      <c r="AA9" s="26"/>
      <c r="AB9" s="30" t="str">
        <f>TEXT(T_dates_XL2REPRH[[#This Row],[J1 - XL2REPRH]],"jjj jj")&amp;" et "&amp;TEXT(T_dates_XL2REPRH[[#This Row],[J2 - XL2REPRH]], "jjj jj mmmm aaaa")</f>
        <v>lun 05 et mar 06 juillet 2021</v>
      </c>
      <c r="AC9" s="26"/>
      <c r="AD9" s="30" t="str">
        <f>TEXT(T_dates_XL2REPRH[[#This Row],[J3 - XL2REPRH]],"jjj jj")&amp;" et "&amp;TEXT(T_dates_XL2REPRH[[#This Row],[J4 - XL2REPRH]], "jjj jj mmmm aaaa")</f>
        <v>jeu 08 et ven 09 juillet 2021</v>
      </c>
      <c r="AE9" s="26"/>
      <c r="AH9" s="26"/>
      <c r="AJ9" s="26"/>
      <c r="AM9" s="26"/>
      <c r="AO9" s="26"/>
      <c r="AR9" s="26"/>
      <c r="AT9" s="26"/>
      <c r="AW9" s="26"/>
      <c r="AY9" s="26"/>
      <c r="BA9" s="26"/>
      <c r="BC9" s="26"/>
    </row>
    <row r="10" spans="1:55" x14ac:dyDescent="0.25">
      <c r="A10" s="26"/>
      <c r="C10" s="26"/>
      <c r="D10" s="17" t="s">
        <v>185</v>
      </c>
      <c r="E10" s="26"/>
      <c r="G10" s="26"/>
      <c r="H10" s="30"/>
      <c r="I10" s="26"/>
      <c r="J10" s="30">
        <v>44389</v>
      </c>
      <c r="K10" s="30">
        <v>44390</v>
      </c>
      <c r="L10" s="30">
        <v>44392</v>
      </c>
      <c r="M10" s="30">
        <v>44393</v>
      </c>
      <c r="N10" s="26"/>
      <c r="O10" s="30" t="str">
        <f>TEXT(T_dates_XL2REPRH[[#This Row],[J1 - XL2REPRH]],"jjj jj")&amp;" et "&amp;TEXT(T_dates_XL2REPRH[[#This Row],[J2 - XL2REPRH]], "jjj jj mmmm aaaa")</f>
        <v>lun 12 et mar 13 juillet 2021</v>
      </c>
      <c r="P10" s="26"/>
      <c r="Q10" s="30" t="str">
        <f>TEXT(T_dates_XL2REPRH[[#This Row],[J3 - XL2REPRH]],"jjj jj")&amp;" et "&amp;TEXT(T_dates_XL2REPRH[[#This Row],[J4 - XL2REPRH]], "jjj jj mmmm aaaa")</f>
        <v>jeu 15 et ven 16 juillet 2021</v>
      </c>
      <c r="R10" s="26"/>
      <c r="W10" s="26"/>
      <c r="Y10" s="26"/>
      <c r="AA10" s="26"/>
      <c r="AB10" s="30" t="str">
        <f>TEXT(T_dates_XL2REPRH[[#This Row],[J1 - XL2REPRH]],"jjj jj")&amp;" et "&amp;TEXT(T_dates_XL2REPRH[[#This Row],[J2 - XL2REPRH]], "jjj jj mmmm aaaa")</f>
        <v>lun 12 et mar 13 juillet 2021</v>
      </c>
      <c r="AC10" s="26"/>
      <c r="AD10" s="30" t="str">
        <f>TEXT(T_dates_XL2REPRH[[#This Row],[J3 - XL2REPRH]],"jjj jj")&amp;" et "&amp;TEXT(T_dates_XL2REPRH[[#This Row],[J4 - XL2REPRH]], "jjj jj mmmm aaaa")</f>
        <v>jeu 15 et ven 16 juillet 2021</v>
      </c>
      <c r="AE10" s="26"/>
      <c r="AH10" s="26"/>
      <c r="AJ10" s="26"/>
      <c r="AM10" s="26"/>
      <c r="AO10" s="26"/>
      <c r="AR10" s="26"/>
      <c r="AT10" s="26"/>
      <c r="AW10" s="26"/>
      <c r="AY10" s="26"/>
      <c r="BA10" s="26"/>
      <c r="BC10" s="26"/>
    </row>
    <row r="11" spans="1:55" x14ac:dyDescent="0.25">
      <c r="A11" s="26"/>
      <c r="C11" s="26"/>
      <c r="D11" s="17" t="s">
        <v>186</v>
      </c>
      <c r="E11" s="26"/>
      <c r="G11" s="26"/>
      <c r="H11" s="30"/>
      <c r="I11" s="26"/>
      <c r="J11" s="30">
        <v>44431</v>
      </c>
      <c r="K11" s="30">
        <v>44432</v>
      </c>
      <c r="L11" s="30">
        <v>44434</v>
      </c>
      <c r="M11" s="30">
        <v>44435</v>
      </c>
      <c r="N11" s="26"/>
      <c r="O11" s="30" t="str">
        <f>TEXT(T_dates_XL2REPRH[[#This Row],[J1 - XL2REPRH]],"jjj jj")&amp;" et "&amp;TEXT(T_dates_XL2REPRH[[#This Row],[J2 - XL2REPRH]], "jjj jj mmmm aaaa")</f>
        <v>lun 23 et mar 24 août 2021</v>
      </c>
      <c r="P11" s="26"/>
      <c r="Q11" s="30" t="str">
        <f>TEXT(T_dates_XL2REPRH[[#This Row],[J3 - XL2REPRH]],"jjj jj")&amp;" et "&amp;TEXT(T_dates_XL2REPRH[[#This Row],[J4 - XL2REPRH]], "jjj jj mmmm aaaa")</f>
        <v>jeu 26 et ven 27 août 2021</v>
      </c>
      <c r="R11" s="26"/>
      <c r="W11" s="26"/>
      <c r="Y11" s="26"/>
      <c r="AA11" s="26"/>
      <c r="AB11" s="30" t="str">
        <f>TEXT(T_dates_XL2REPRH[[#This Row],[J1 - XL2REPRH]],"jjj jj")&amp;" et "&amp;TEXT(T_dates_XL2REPRH[[#This Row],[J2 - XL2REPRH]], "jjj jj mmmm aaaa")</f>
        <v>lun 23 et mar 24 août 2021</v>
      </c>
      <c r="AC11" s="26"/>
      <c r="AD11" s="30" t="str">
        <f>TEXT(T_dates_XL2REPRH[[#This Row],[J3 - XL2REPRH]],"jjj jj")&amp;" et "&amp;TEXT(T_dates_XL2REPRH[[#This Row],[J4 - XL2REPRH]], "jjj jj mmmm aaaa")</f>
        <v>jeu 26 et ven 27 août 2021</v>
      </c>
      <c r="AE11" s="26"/>
      <c r="AH11" s="26"/>
      <c r="AJ11" s="26"/>
      <c r="AM11" s="26"/>
      <c r="AO11" s="26"/>
      <c r="AR11" s="26"/>
      <c r="AT11" s="26"/>
      <c r="AW11" s="26"/>
      <c r="AY11" s="26"/>
      <c r="BA11" s="26"/>
      <c r="BC11" s="26"/>
    </row>
    <row r="12" spans="1:55" x14ac:dyDescent="0.25">
      <c r="A12" s="26"/>
      <c r="C12" s="26"/>
      <c r="D12" s="17" t="s">
        <v>187</v>
      </c>
      <c r="E12" s="26"/>
      <c r="G12" s="26"/>
      <c r="H12" s="30"/>
      <c r="I12" s="26"/>
      <c r="J12" s="30">
        <v>44445</v>
      </c>
      <c r="K12" s="30">
        <v>44446</v>
      </c>
      <c r="L12" s="30">
        <v>44448</v>
      </c>
      <c r="M12" s="30">
        <v>44449</v>
      </c>
      <c r="N12" s="26"/>
      <c r="O12" s="30" t="str">
        <f>TEXT(T_dates_XL2REPRH[[#This Row],[J1 - XL2REPRH]],"jjj jj")&amp;" et "&amp;TEXT(T_dates_XL2REPRH[[#This Row],[J2 - XL2REPRH]], "jjj jj mmmm aaaa")</f>
        <v>lun 06 et mar 07 septembre 2021</v>
      </c>
      <c r="P12" s="26"/>
      <c r="Q12" s="30" t="str">
        <f>TEXT(T_dates_XL2REPRH[[#This Row],[J3 - XL2REPRH]],"jjj jj")&amp;" et "&amp;TEXT(T_dates_XL2REPRH[[#This Row],[J4 - XL2REPRH]], "jjj jj mmmm aaaa")</f>
        <v>jeu 09 et ven 10 septembre 2021</v>
      </c>
      <c r="R12" s="26"/>
      <c r="W12" s="26"/>
      <c r="Y12" s="26"/>
      <c r="AA12" s="26"/>
      <c r="AB12" s="30" t="str">
        <f>TEXT(T_dates_XL2REPRH[[#This Row],[J1 - XL2REPRH]],"jjj jj")&amp;" et "&amp;TEXT(T_dates_XL2REPRH[[#This Row],[J2 - XL2REPRH]], "jjj jj mmmm aaaa")</f>
        <v>lun 06 et mar 07 septembre 2021</v>
      </c>
      <c r="AC12" s="26"/>
      <c r="AD12" s="30" t="str">
        <f>TEXT(T_dates_XL2REPRH[[#This Row],[J3 - XL2REPRH]],"jjj jj")&amp;" et "&amp;TEXT(T_dates_XL2REPRH[[#This Row],[J4 - XL2REPRH]], "jjj jj mmmm aaaa")</f>
        <v>jeu 09 et ven 10 septembre 2021</v>
      </c>
      <c r="AE12" s="26"/>
      <c r="AH12" s="26"/>
      <c r="AJ12" s="26"/>
      <c r="AM12" s="26"/>
      <c r="AO12" s="26"/>
      <c r="AR12" s="26"/>
      <c r="AT12" s="26"/>
      <c r="AW12" s="26"/>
      <c r="AY12" s="26"/>
      <c r="BA12" s="26"/>
      <c r="BC12" s="26"/>
    </row>
    <row r="13" spans="1:55" x14ac:dyDescent="0.25">
      <c r="A13" s="26"/>
      <c r="C13" s="26"/>
      <c r="D13" s="17" t="s">
        <v>180</v>
      </c>
      <c r="E13" s="26"/>
      <c r="G13" s="26"/>
      <c r="I13" s="26"/>
      <c r="J13" s="30">
        <v>44473</v>
      </c>
      <c r="K13" s="30">
        <v>44474</v>
      </c>
      <c r="L13" s="30">
        <v>44476</v>
      </c>
      <c r="M13" s="30">
        <v>44477</v>
      </c>
      <c r="N13" s="26"/>
      <c r="O13" s="30" t="str">
        <f>TEXT(T_dates_XL2REPRH[[#This Row],[J1 - XL2REPRH]],"jjj jj")&amp;" et "&amp;TEXT(T_dates_XL2REPRH[[#This Row],[J2 - XL2REPRH]], "jjj jj mmmm aaaa")</f>
        <v>lun 04 et mar 05 octobre 2021</v>
      </c>
      <c r="P13" s="26"/>
      <c r="Q13" s="30" t="str">
        <f>TEXT(T_dates_XL2REPRH[[#This Row],[J3 - XL2REPRH]],"jjj jj")&amp;" et "&amp;TEXT(T_dates_XL2REPRH[[#This Row],[J4 - XL2REPRH]], "jjj jj mmmm aaaa")</f>
        <v>jeu 07 et ven 08 octobre 2021</v>
      </c>
      <c r="R13" s="26"/>
      <c r="W13" s="26"/>
      <c r="Y13" s="26"/>
      <c r="AA13" s="26"/>
      <c r="AB13" s="30" t="str">
        <f>TEXT(T_dates_XL2REPRH[[#This Row],[J1 - XL2REPRH]],"jjj jj")&amp;" et "&amp;TEXT(T_dates_XL2REPRH[[#This Row],[J2 - XL2REPRH]], "jjj jj mmmm aaaa")</f>
        <v>lun 04 et mar 05 octobre 2021</v>
      </c>
      <c r="AC13" s="26"/>
      <c r="AD13" s="30" t="str">
        <f>TEXT(T_dates_XL2REPRH[[#This Row],[J3 - XL2REPRH]],"jjj jj")&amp;" et "&amp;TEXT(T_dates_XL2REPRH[[#This Row],[J4 - XL2REPRH]], "jjj jj mmmm aaaa")</f>
        <v>jeu 07 et ven 08 octobre 2021</v>
      </c>
      <c r="AE13" s="26"/>
      <c r="AH13" s="26"/>
      <c r="AJ13" s="26"/>
      <c r="AM13" s="26"/>
      <c r="AO13" s="26"/>
      <c r="AR13" s="26"/>
      <c r="AT13" s="26"/>
      <c r="AW13" s="26"/>
      <c r="AY13" s="26"/>
      <c r="BA13" s="26"/>
      <c r="BC13" s="26"/>
    </row>
    <row r="14" spans="1:55" x14ac:dyDescent="0.25">
      <c r="A14" s="26"/>
      <c r="C14" s="26"/>
      <c r="D14" s="17" t="s">
        <v>188</v>
      </c>
      <c r="E14" s="26"/>
      <c r="G14" s="26"/>
      <c r="I14" s="26"/>
      <c r="J14" s="30">
        <v>44502</v>
      </c>
      <c r="K14" s="30">
        <v>44503</v>
      </c>
      <c r="L14" s="30">
        <v>44504</v>
      </c>
      <c r="M14" s="30">
        <v>44505</v>
      </c>
      <c r="N14" s="26"/>
      <c r="O14" s="30" t="str">
        <f>TEXT(T_dates_XL2REPRH[[#This Row],[J1 - XL2REPRH]],"jjj jj")&amp;" et "&amp;TEXT(T_dates_XL2REPRH[[#This Row],[J2 - XL2REPRH]], "jjj jj mmmm aaaa")</f>
        <v>mar 02 et mer 03 novembre 2021</v>
      </c>
      <c r="P14" s="26"/>
      <c r="Q14" s="30" t="str">
        <f>TEXT(T_dates_XL2REPRH[[#This Row],[J3 - XL2REPRH]],"jjj jj")&amp;" et "&amp;TEXT(T_dates_XL2REPRH[[#This Row],[J4 - XL2REPRH]], "jjj jj mmmm aaaa")</f>
        <v>jeu 04 et ven 05 novembre 2021</v>
      </c>
      <c r="R14" s="26"/>
      <c r="W14" s="26"/>
      <c r="Y14" s="26"/>
      <c r="AA14" s="26"/>
      <c r="AB14" s="30" t="str">
        <f>TEXT(T_dates_XL2REPRH[[#This Row],[J1 - XL2REPRH]],"jjj jj")&amp;" et "&amp;TEXT(T_dates_XL2REPRH[[#This Row],[J2 - XL2REPRH]], "jjj jj mmmm aaaa")</f>
        <v>mar 02 et mer 03 novembre 2021</v>
      </c>
      <c r="AC14" s="26"/>
      <c r="AD14" s="30" t="str">
        <f>TEXT(T_dates_XL2REPRH[[#This Row],[J3 - XL2REPRH]],"jjj jj")&amp;" et "&amp;TEXT(T_dates_XL2REPRH[[#This Row],[J4 - XL2REPRH]], "jjj jj mmmm aaaa")</f>
        <v>jeu 04 et ven 05 novembre 2021</v>
      </c>
      <c r="AE14" s="26"/>
      <c r="AH14" s="26"/>
      <c r="AJ14" s="26"/>
      <c r="AM14" s="26"/>
      <c r="AO14" s="26"/>
      <c r="AR14" s="26"/>
      <c r="AT14" s="26"/>
      <c r="AW14" s="26"/>
      <c r="AY14" s="26"/>
      <c r="BA14" s="26"/>
      <c r="BC14" s="26"/>
    </row>
    <row r="15" spans="1:55" x14ac:dyDescent="0.25">
      <c r="A15" s="26"/>
      <c r="C15" s="26"/>
      <c r="D15" t="s">
        <v>172</v>
      </c>
      <c r="E15" s="26"/>
      <c r="G15" s="26"/>
      <c r="I15" s="26"/>
      <c r="J15" s="30">
        <v>44536</v>
      </c>
      <c r="K15" s="30">
        <v>44537</v>
      </c>
      <c r="L15" s="30">
        <v>44539</v>
      </c>
      <c r="M15" s="30">
        <v>44540</v>
      </c>
      <c r="N15" s="26"/>
      <c r="O15" s="30" t="str">
        <f>TEXT(T_dates_XL2REPRH[[#This Row],[J1 - XL2REPRH]],"jjj jj")&amp;" et "&amp;TEXT(T_dates_XL2REPRH[[#This Row],[J2 - XL2REPRH]], "jjj jj mmmm aaaa")</f>
        <v>lun 06 et mar 07 décembre 2021</v>
      </c>
      <c r="P15" s="26"/>
      <c r="Q15" s="30" t="str">
        <f>TEXT(T_dates_XL2REPRH[[#This Row],[J3 - XL2REPRH]],"jjj jj")&amp;" et "&amp;TEXT(T_dates_XL2REPRH[[#This Row],[J4 - XL2REPRH]], "jjj jj mmmm aaaa")</f>
        <v>jeu 09 et ven 10 décembre 2021</v>
      </c>
      <c r="R15" s="26"/>
      <c r="W15" s="26"/>
      <c r="Y15" s="26"/>
      <c r="AA15" s="26"/>
      <c r="AB15" s="30" t="str">
        <f>TEXT(T_dates_XL2REPRH[[#This Row],[J1 - XL2REPRH]],"jjj jj")&amp;" et "&amp;TEXT(T_dates_XL2REPRH[[#This Row],[J2 - XL2REPRH]], "jjj jj mmmm aaaa")</f>
        <v>lun 06 et mar 07 décembre 2021</v>
      </c>
      <c r="AC15" s="26"/>
      <c r="AD15" s="30" t="str">
        <f>TEXT(T_dates_XL2REPRH[[#This Row],[J3 - XL2REPRH]],"jjj jj")&amp;" et "&amp;TEXT(T_dates_XL2REPRH[[#This Row],[J4 - XL2REPRH]], "jjj jj mmmm aaaa")</f>
        <v>jeu 09 et ven 10 décembre 2021</v>
      </c>
      <c r="AE15" s="26"/>
      <c r="AH15" s="26"/>
      <c r="AJ15" s="26"/>
      <c r="AM15" s="26"/>
      <c r="AO15" s="26"/>
      <c r="AR15" s="26"/>
      <c r="AT15" s="26"/>
      <c r="AW15" s="26"/>
      <c r="AY15" s="26"/>
      <c r="BA15" s="26"/>
      <c r="BC15" s="26"/>
    </row>
    <row r="16" spans="1:55" x14ac:dyDescent="0.25">
      <c r="A16" s="26"/>
      <c r="C16" s="26"/>
      <c r="D16" s="17" t="s">
        <v>163</v>
      </c>
      <c r="E16" s="26"/>
      <c r="G16" s="26"/>
      <c r="I16" s="26"/>
      <c r="N16" s="26"/>
      <c r="P16" s="26"/>
      <c r="R16" s="26"/>
    </row>
    <row r="17" spans="1:18" x14ac:dyDescent="0.25">
      <c r="A17" s="26"/>
      <c r="C17" s="26"/>
      <c r="D17" s="17" t="s">
        <v>27</v>
      </c>
      <c r="E17" s="26"/>
      <c r="G17" s="26"/>
      <c r="I17" s="26"/>
      <c r="N17" s="26"/>
      <c r="P17" s="26"/>
      <c r="R17" s="26"/>
    </row>
    <row r="18" spans="1:18" x14ac:dyDescent="0.25">
      <c r="A18" s="26"/>
      <c r="C18" s="26"/>
      <c r="D18" s="17" t="s">
        <v>189</v>
      </c>
      <c r="E18" s="26"/>
      <c r="G18" s="26"/>
      <c r="I18" s="26"/>
      <c r="N18" s="26"/>
      <c r="P18" s="26"/>
      <c r="R18" s="26"/>
    </row>
    <row r="19" spans="1:18" x14ac:dyDescent="0.25">
      <c r="A19" s="26"/>
      <c r="C19" s="26"/>
      <c r="D19" s="17" t="s">
        <v>190</v>
      </c>
      <c r="E19" s="26"/>
      <c r="G19" s="26"/>
      <c r="I19" s="26"/>
      <c r="N19" s="26"/>
      <c r="P19" s="26"/>
      <c r="R19" s="26"/>
    </row>
    <row r="20" spans="1:18" x14ac:dyDescent="0.25">
      <c r="A20" s="26"/>
      <c r="C20" s="26"/>
      <c r="D20" s="17" t="s">
        <v>191</v>
      </c>
      <c r="E20" s="26"/>
      <c r="G20" s="26"/>
      <c r="I20" s="26"/>
      <c r="N20" s="26"/>
      <c r="P20" s="26"/>
      <c r="R20" s="26"/>
    </row>
    <row r="21" spans="1:18" x14ac:dyDescent="0.25">
      <c r="A21" s="26"/>
      <c r="C21" s="26"/>
      <c r="D21" s="17" t="s">
        <v>192</v>
      </c>
      <c r="E21" s="26"/>
      <c r="G21" s="26"/>
      <c r="I21" s="26"/>
      <c r="N21" s="26"/>
      <c r="P21" s="26"/>
      <c r="R21" s="26"/>
    </row>
    <row r="22" spans="1:18" x14ac:dyDescent="0.25">
      <c r="A22" s="26"/>
      <c r="C22" s="26"/>
      <c r="D22" s="17" t="s">
        <v>193</v>
      </c>
      <c r="E22" s="26"/>
      <c r="G22" s="26"/>
      <c r="I22" s="26"/>
      <c r="N22" s="26"/>
      <c r="P22" s="26"/>
      <c r="R22" s="26"/>
    </row>
    <row r="23" spans="1:18" x14ac:dyDescent="0.25">
      <c r="A23" s="26"/>
      <c r="C23" s="26"/>
      <c r="D23" s="17" t="s">
        <v>164</v>
      </c>
      <c r="E23" s="26"/>
      <c r="G23" s="26"/>
      <c r="I23" s="26"/>
      <c r="N23" s="26"/>
      <c r="P23" s="26"/>
      <c r="R23" s="26"/>
    </row>
    <row r="24" spans="1:18" x14ac:dyDescent="0.25">
      <c r="A24" s="26"/>
      <c r="C24" s="26"/>
      <c r="D24" s="17" t="s">
        <v>165</v>
      </c>
      <c r="E24" s="26"/>
      <c r="G24" s="26"/>
      <c r="I24" s="26"/>
      <c r="N24" s="26"/>
      <c r="P24" s="26"/>
      <c r="R24" s="26"/>
    </row>
    <row r="25" spans="1:18" x14ac:dyDescent="0.25">
      <c r="A25" s="26"/>
      <c r="C25" s="26"/>
      <c r="D25" s="17" t="s">
        <v>194</v>
      </c>
      <c r="E25" s="26"/>
      <c r="G25" s="26"/>
      <c r="I25" s="26"/>
      <c r="N25" s="26"/>
      <c r="P25" s="26"/>
      <c r="R25" s="26"/>
    </row>
    <row r="26" spans="1:18" x14ac:dyDescent="0.25">
      <c r="A26" s="26"/>
      <c r="C26" s="26"/>
      <c r="D26" s="17" t="s">
        <v>166</v>
      </c>
      <c r="E26" s="26"/>
      <c r="G26" s="26"/>
      <c r="I26" s="26"/>
      <c r="N26" s="26"/>
      <c r="P26" s="26"/>
      <c r="R26" s="26"/>
    </row>
    <row r="27" spans="1:18" x14ac:dyDescent="0.25">
      <c r="A27" s="26"/>
      <c r="C27" s="26"/>
      <c r="D27" s="17" t="s">
        <v>181</v>
      </c>
      <c r="E27" s="26"/>
      <c r="G27" s="26"/>
      <c r="I27" s="26"/>
      <c r="N27" s="26"/>
      <c r="P27" s="26"/>
      <c r="R27" s="26"/>
    </row>
    <row r="28" spans="1:18" x14ac:dyDescent="0.25">
      <c r="D28" s="17" t="s">
        <v>28</v>
      </c>
    </row>
    <row r="29" spans="1:18" x14ac:dyDescent="0.25">
      <c r="D29" s="17" t="s">
        <v>29</v>
      </c>
    </row>
    <row r="30" spans="1:18" x14ac:dyDescent="0.25">
      <c r="D30" s="17" t="s">
        <v>104</v>
      </c>
    </row>
  </sheetData>
  <mergeCells count="7">
    <mergeCell ref="AF1:AG1"/>
    <mergeCell ref="AK1:AL1"/>
    <mergeCell ref="AP1:AQ1"/>
    <mergeCell ref="O1:Q1"/>
    <mergeCell ref="J1:M1"/>
    <mergeCell ref="S1:V1"/>
    <mergeCell ref="X1:Z1"/>
  </mergeCells>
  <conditionalFormatting sqref="D3:D14 D16:D29">
    <cfRule type="duplicateValues" dxfId="100" priority="31"/>
  </conditionalFormatting>
  <pageMargins left="0.7" right="0.7" top="0.75" bottom="0.75" header="0.3" footer="0.3"/>
  <pageSetup paperSize="9" orientation="portrait" horizontalDpi="0" verticalDpi="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C79A-0C20-4369-9568-B00C491BBC9F}">
  <sheetPr codeName="Feuil5"/>
  <dimension ref="B3:O4"/>
  <sheetViews>
    <sheetView workbookViewId="0"/>
  </sheetViews>
  <sheetFormatPr baseColWidth="10" defaultRowHeight="15" x14ac:dyDescent="0.25"/>
  <cols>
    <col min="8" max="8" width="13.42578125" customWidth="1"/>
    <col min="9" max="9" width="12.5703125" customWidth="1"/>
    <col min="12" max="12" width="11.5703125" customWidth="1"/>
    <col min="15" max="15" width="21.28515625" customWidth="1"/>
  </cols>
  <sheetData>
    <row r="3" spans="2:15" x14ac:dyDescent="0.25">
      <c r="B3" s="64" t="s">
        <v>30</v>
      </c>
      <c r="C3" s="65" t="s">
        <v>31</v>
      </c>
      <c r="D3" s="65" t="s">
        <v>32</v>
      </c>
      <c r="E3" s="65" t="s">
        <v>33</v>
      </c>
      <c r="F3" s="65" t="s">
        <v>34</v>
      </c>
      <c r="G3" s="65" t="s">
        <v>35</v>
      </c>
      <c r="H3" s="65" t="s">
        <v>36</v>
      </c>
      <c r="I3" s="66" t="s">
        <v>37</v>
      </c>
      <c r="J3" s="65" t="s">
        <v>38</v>
      </c>
      <c r="K3" s="67" t="s">
        <v>39</v>
      </c>
      <c r="L3" s="68" t="s">
        <v>16</v>
      </c>
      <c r="M3" s="65" t="s">
        <v>40</v>
      </c>
      <c r="N3" s="65" t="s">
        <v>127</v>
      </c>
      <c r="O3" s="69" t="s">
        <v>41</v>
      </c>
    </row>
    <row r="4" spans="2:15" x14ac:dyDescent="0.25">
      <c r="B4" s="5"/>
      <c r="C4" s="70">
        <f>Formulaire!D7</f>
        <v>0</v>
      </c>
      <c r="D4" s="70">
        <f>Formulaire!D17</f>
        <v>0</v>
      </c>
      <c r="E4" s="70">
        <f>Formulaire!D19</f>
        <v>0</v>
      </c>
      <c r="F4" s="70" t="s">
        <v>65</v>
      </c>
      <c r="G4" s="70">
        <f>Formulaire!H7</f>
        <v>0</v>
      </c>
      <c r="H4" s="70"/>
      <c r="I4" s="70">
        <f>Formulaire!H9</f>
        <v>0</v>
      </c>
      <c r="J4" s="70">
        <f>Formulaire!H11</f>
        <v>0</v>
      </c>
      <c r="K4" s="71">
        <f>Formulaire!H15</f>
        <v>0</v>
      </c>
      <c r="L4" s="70">
        <f>Formulaire!H17</f>
        <v>0</v>
      </c>
      <c r="M4" s="70">
        <f>Formulaire!H27</f>
        <v>0</v>
      </c>
      <c r="N4" s="70">
        <f>Formulaire!H31</f>
        <v>0</v>
      </c>
      <c r="O4" s="1" t="str">
        <f>Formulaire!D27&amp;" "&amp;
Formulaire!D29&amp;" "&amp;
Formulaire!D33&amp;" "&amp;Formulaire!D35</f>
        <v xml:space="preserve">   </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7A4E-7A00-4583-B58B-60E49A5B6259}">
  <sheetPr codeName="Feuil6"/>
  <dimension ref="B3:AB4"/>
  <sheetViews>
    <sheetView workbookViewId="0"/>
  </sheetViews>
  <sheetFormatPr baseColWidth="10" defaultRowHeight="15" x14ac:dyDescent="0.25"/>
  <cols>
    <col min="6" max="6" width="13.42578125" customWidth="1"/>
    <col min="8" max="8" width="14.28515625" customWidth="1"/>
    <col min="18" max="18" width="15.7109375" customWidth="1"/>
    <col min="23" max="23" width="12.28515625" customWidth="1"/>
    <col min="24" max="24" width="13.42578125" customWidth="1"/>
    <col min="25" max="25" width="19.85546875" customWidth="1"/>
    <col min="26" max="26" width="16.28515625" customWidth="1"/>
  </cols>
  <sheetData>
    <row r="3" spans="2:28" ht="45" x14ac:dyDescent="0.25">
      <c r="B3" s="72" t="s">
        <v>30</v>
      </c>
      <c r="C3" s="73" t="s">
        <v>42</v>
      </c>
      <c r="D3" s="74" t="s">
        <v>43</v>
      </c>
      <c r="E3" s="75" t="s">
        <v>44</v>
      </c>
      <c r="F3" s="73" t="s">
        <v>45</v>
      </c>
      <c r="G3" s="76" t="s">
        <v>46</v>
      </c>
      <c r="H3" s="76" t="s">
        <v>47</v>
      </c>
      <c r="I3" s="77" t="s">
        <v>48</v>
      </c>
      <c r="J3" s="78" t="s">
        <v>49</v>
      </c>
      <c r="K3" s="79" t="s">
        <v>50</v>
      </c>
      <c r="L3" s="80" t="s">
        <v>51</v>
      </c>
      <c r="M3" s="80" t="s">
        <v>52</v>
      </c>
      <c r="N3" s="81" t="s">
        <v>53</v>
      </c>
      <c r="O3" s="77" t="s">
        <v>128</v>
      </c>
      <c r="P3" s="78" t="s">
        <v>129</v>
      </c>
      <c r="Q3" s="82" t="s">
        <v>130</v>
      </c>
      <c r="R3" s="83" t="s">
        <v>54</v>
      </c>
      <c r="S3" s="84" t="s">
        <v>55</v>
      </c>
      <c r="T3" s="73" t="s">
        <v>56</v>
      </c>
      <c r="U3" s="85" t="s">
        <v>57</v>
      </c>
      <c r="V3" s="85" t="s">
        <v>58</v>
      </c>
      <c r="W3" s="86" t="s">
        <v>59</v>
      </c>
      <c r="X3" s="87" t="s">
        <v>60</v>
      </c>
      <c r="Y3" s="87" t="s">
        <v>61</v>
      </c>
      <c r="Z3" s="87" t="s">
        <v>62</v>
      </c>
      <c r="AA3" s="88" t="s">
        <v>63</v>
      </c>
      <c r="AB3" s="89" t="s">
        <v>64</v>
      </c>
    </row>
    <row r="4" spans="2:28" x14ac:dyDescent="0.25">
      <c r="B4" s="5"/>
      <c r="C4" s="70"/>
      <c r="D4" s="70"/>
      <c r="E4" s="70" t="s">
        <v>66</v>
      </c>
      <c r="F4" s="70" t="s">
        <v>66</v>
      </c>
      <c r="G4" s="70"/>
      <c r="H4" s="70" t="s">
        <v>67</v>
      </c>
      <c r="I4" s="70">
        <f>Formulaire!F47</f>
        <v>0</v>
      </c>
      <c r="J4" s="70">
        <v>0</v>
      </c>
      <c r="K4" s="90">
        <v>1</v>
      </c>
      <c r="L4" s="70"/>
      <c r="M4" s="90">
        <v>0.2</v>
      </c>
      <c r="N4" s="70"/>
      <c r="O4" s="70">
        <v>0</v>
      </c>
      <c r="P4" s="70">
        <v>0</v>
      </c>
      <c r="Q4" s="70"/>
      <c r="R4" s="70"/>
      <c r="S4" s="70"/>
      <c r="T4" s="70"/>
      <c r="U4" s="91">
        <f ca="1">TODAY()</f>
        <v>45022</v>
      </c>
      <c r="V4" s="70"/>
      <c r="W4" s="70"/>
      <c r="X4" s="70"/>
      <c r="Y4" s="70"/>
      <c r="Z4" s="70"/>
      <c r="AA4" s="70"/>
      <c r="AB4"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A3E7-428E-46DC-920D-D471761A7866}">
  <sheetPr codeName="Feuil7"/>
  <dimension ref="B9:I46"/>
  <sheetViews>
    <sheetView workbookViewId="0">
      <selection activeCell="B4" sqref="B4"/>
    </sheetView>
  </sheetViews>
  <sheetFormatPr baseColWidth="10" defaultRowHeight="15" x14ac:dyDescent="0.25"/>
  <cols>
    <col min="1" max="1" width="2.7109375" customWidth="1"/>
    <col min="10" max="10" width="2.7109375" customWidth="1"/>
  </cols>
  <sheetData>
    <row r="9" spans="2:9" x14ac:dyDescent="0.25">
      <c r="B9" s="40" t="s">
        <v>86</v>
      </c>
      <c r="G9" s="12">
        <f>Formulaire!D27</f>
        <v>0</v>
      </c>
    </row>
    <row r="10" spans="2:9" x14ac:dyDescent="0.25">
      <c r="B10" s="41" t="s">
        <v>87</v>
      </c>
      <c r="G10">
        <f>Formulaire!D29</f>
        <v>0</v>
      </c>
    </row>
    <row r="11" spans="2:9" x14ac:dyDescent="0.25">
      <c r="B11" s="41" t="s">
        <v>88</v>
      </c>
      <c r="G11" t="str">
        <f>Formulaire!D33&amp;" "&amp;Formulaire!D35</f>
        <v xml:space="preserve"> </v>
      </c>
    </row>
    <row r="12" spans="2:9" x14ac:dyDescent="0.25">
      <c r="B12" s="42" t="s">
        <v>89</v>
      </c>
    </row>
    <row r="14" spans="2:9" x14ac:dyDescent="0.25">
      <c r="B14" s="121" t="s">
        <v>90</v>
      </c>
      <c r="C14" s="129"/>
      <c r="D14" s="127" t="s">
        <v>91</v>
      </c>
      <c r="E14" s="127"/>
      <c r="F14" s="127" t="s">
        <v>92</v>
      </c>
      <c r="G14" s="127"/>
      <c r="H14" s="120" t="s">
        <v>93</v>
      </c>
      <c r="I14" s="121"/>
    </row>
    <row r="15" spans="2:9" x14ac:dyDescent="0.25">
      <c r="B15" s="121" t="s">
        <v>94</v>
      </c>
      <c r="C15" s="129"/>
      <c r="D15" s="127" t="s">
        <v>202</v>
      </c>
      <c r="E15" s="127"/>
      <c r="F15" s="128" t="s">
        <v>203</v>
      </c>
      <c r="G15" s="127"/>
      <c r="H15" s="122">
        <f ca="1">TODAY()</f>
        <v>45022</v>
      </c>
      <c r="I15" s="123"/>
    </row>
    <row r="18" spans="2:9" x14ac:dyDescent="0.25">
      <c r="B18" s="3"/>
      <c r="C18" s="3"/>
      <c r="D18" s="3"/>
      <c r="E18" s="3"/>
      <c r="F18" s="3"/>
      <c r="G18" s="3"/>
      <c r="H18" s="3"/>
      <c r="I18" s="3"/>
    </row>
    <row r="19" spans="2:9" ht="15" customHeight="1" x14ac:dyDescent="0.25">
      <c r="B19" s="124" t="str">
        <f>"Nous vous facturons la formation « "&amp;Formulaire!D39&amp;" », dispensée auprès de "&amp;Formulaire!D59&amp;" "&amp;Formulaire!D61&amp;" "&amp;Formulaire!D63&amp;" de la société "&amp;Formulaire!D7&amp;"."&amp;CHAR(10)&amp;CHAR(10)&amp;
"Durée de la formation : XXX heures."&amp;CHAR(10)&amp;
"Dates de la formation : "&amp;Formulaire!E43&amp;"."</f>
        <v>Nous vous facturons la formation «  », dispensée auprès de    de la société .
Durée de la formation : XXX heures.
Dates de la formation : .</v>
      </c>
      <c r="C19" s="124"/>
      <c r="D19" s="124"/>
      <c r="E19" s="124"/>
      <c r="F19" s="124"/>
      <c r="G19" s="124"/>
      <c r="H19" s="124"/>
      <c r="I19" s="124"/>
    </row>
    <row r="20" spans="2:9" x14ac:dyDescent="0.25">
      <c r="B20" s="124"/>
      <c r="C20" s="124"/>
      <c r="D20" s="124"/>
      <c r="E20" s="124"/>
      <c r="F20" s="124"/>
      <c r="G20" s="124"/>
      <c r="H20" s="124"/>
      <c r="I20" s="124"/>
    </row>
    <row r="21" spans="2:9" x14ac:dyDescent="0.25">
      <c r="B21" s="124"/>
      <c r="C21" s="124"/>
      <c r="D21" s="124"/>
      <c r="E21" s="124"/>
      <c r="F21" s="124"/>
      <c r="G21" s="124"/>
      <c r="H21" s="124"/>
      <c r="I21" s="124"/>
    </row>
    <row r="22" spans="2:9" x14ac:dyDescent="0.25">
      <c r="B22" s="124"/>
      <c r="C22" s="124"/>
      <c r="D22" s="124"/>
      <c r="E22" s="124"/>
      <c r="F22" s="124"/>
      <c r="G22" s="124"/>
      <c r="H22" s="124"/>
      <c r="I22" s="124"/>
    </row>
    <row r="23" spans="2:9" x14ac:dyDescent="0.25">
      <c r="B23" s="124"/>
      <c r="C23" s="124"/>
      <c r="D23" s="124"/>
      <c r="E23" s="124"/>
      <c r="F23" s="124"/>
      <c r="G23" s="124"/>
      <c r="H23" s="124"/>
      <c r="I23" s="124"/>
    </row>
    <row r="24" spans="2:9" x14ac:dyDescent="0.25">
      <c r="B24" s="124"/>
      <c r="C24" s="124"/>
      <c r="D24" s="124"/>
      <c r="E24" s="124"/>
      <c r="F24" s="124"/>
      <c r="G24" s="124"/>
      <c r="H24" s="124"/>
      <c r="I24" s="124"/>
    </row>
    <row r="25" spans="2:9" x14ac:dyDescent="0.25">
      <c r="B25" s="124"/>
      <c r="C25" s="124"/>
      <c r="D25" s="124"/>
      <c r="E25" s="124"/>
      <c r="F25" s="124"/>
      <c r="G25" s="124"/>
      <c r="H25" s="124"/>
      <c r="I25" s="124"/>
    </row>
    <row r="26" spans="2:9" x14ac:dyDescent="0.25">
      <c r="B26" s="43" t="s">
        <v>126</v>
      </c>
      <c r="C26" s="3"/>
      <c r="D26" s="3"/>
      <c r="E26" s="3"/>
      <c r="F26" s="3"/>
      <c r="G26" s="3"/>
      <c r="H26" s="3"/>
      <c r="I26" s="44">
        <f>Formulaire!F47</f>
        <v>0</v>
      </c>
    </row>
    <row r="27" spans="2:9" x14ac:dyDescent="0.25">
      <c r="B27" s="45"/>
      <c r="F27" s="29"/>
      <c r="G27" s="29"/>
      <c r="H27" s="29"/>
      <c r="I27" s="46"/>
    </row>
    <row r="28" spans="2:9" x14ac:dyDescent="0.25">
      <c r="B28" s="45"/>
      <c r="I28" s="47"/>
    </row>
    <row r="30" spans="2:9" ht="15.75" thickBot="1" x14ac:dyDescent="0.3">
      <c r="B30" s="48" t="s">
        <v>18</v>
      </c>
      <c r="I30" s="47">
        <f>I26*0.2</f>
        <v>0</v>
      </c>
    </row>
    <row r="31" spans="2:9" ht="15.75" thickTop="1" x14ac:dyDescent="0.25">
      <c r="B31" s="49" t="s">
        <v>95</v>
      </c>
      <c r="C31" s="49"/>
      <c r="D31" s="49"/>
      <c r="E31" s="49"/>
      <c r="F31" s="49"/>
      <c r="G31" s="49"/>
      <c r="H31" s="49"/>
      <c r="I31" s="50">
        <f>I30+I26</f>
        <v>0</v>
      </c>
    </row>
    <row r="33" spans="2:9" x14ac:dyDescent="0.25">
      <c r="B33" s="10" t="s">
        <v>96</v>
      </c>
    </row>
    <row r="35" spans="2:9" x14ac:dyDescent="0.25">
      <c r="B35" s="40" t="s">
        <v>97</v>
      </c>
    </row>
    <row r="36" spans="2:9" x14ac:dyDescent="0.25">
      <c r="B36" s="51" t="s">
        <v>179</v>
      </c>
    </row>
    <row r="37" spans="2:9" x14ac:dyDescent="0.25">
      <c r="B37" s="52" t="s">
        <v>98</v>
      </c>
    </row>
    <row r="38" spans="2:9" x14ac:dyDescent="0.25">
      <c r="B38" s="52" t="s">
        <v>178</v>
      </c>
    </row>
    <row r="40" spans="2:9" ht="15" customHeight="1" x14ac:dyDescent="0.25">
      <c r="B40" s="125" t="s">
        <v>160</v>
      </c>
      <c r="C40" s="126"/>
      <c r="D40" s="126"/>
      <c r="E40" s="126"/>
      <c r="F40" s="126" t="s">
        <v>161</v>
      </c>
      <c r="G40" s="126"/>
      <c r="H40" s="126"/>
      <c r="I40" s="126"/>
    </row>
    <row r="41" spans="2:9" x14ac:dyDescent="0.25">
      <c r="B41" s="126"/>
      <c r="C41" s="126"/>
      <c r="D41" s="126"/>
      <c r="E41" s="126"/>
      <c r="F41" s="126"/>
      <c r="G41" s="126"/>
      <c r="H41" s="126"/>
      <c r="I41" s="126"/>
    </row>
    <row r="42" spans="2:9" x14ac:dyDescent="0.25">
      <c r="B42" s="126"/>
      <c r="C42" s="126"/>
      <c r="D42" s="126"/>
      <c r="E42" s="126"/>
      <c r="F42" s="126"/>
      <c r="G42" s="126"/>
      <c r="H42" s="126"/>
      <c r="I42" s="126"/>
    </row>
    <row r="43" spans="2:9" x14ac:dyDescent="0.25">
      <c r="B43" s="126"/>
      <c r="C43" s="126"/>
      <c r="D43" s="126"/>
      <c r="E43" s="126"/>
      <c r="F43" s="126"/>
      <c r="G43" s="126"/>
      <c r="H43" s="126"/>
      <c r="I43" s="126"/>
    </row>
    <row r="44" spans="2:9" x14ac:dyDescent="0.25">
      <c r="B44" s="126"/>
      <c r="C44" s="126"/>
      <c r="D44" s="126"/>
      <c r="E44" s="126"/>
      <c r="F44" s="126"/>
      <c r="G44" s="126"/>
      <c r="H44" s="126"/>
      <c r="I44" s="126"/>
    </row>
    <row r="45" spans="2:9" x14ac:dyDescent="0.25">
      <c r="B45" s="126"/>
      <c r="C45" s="126"/>
      <c r="D45" s="126"/>
      <c r="E45" s="126"/>
      <c r="F45" s="126"/>
      <c r="G45" s="126"/>
      <c r="H45" s="126"/>
      <c r="I45" s="126"/>
    </row>
    <row r="46" spans="2:9" x14ac:dyDescent="0.25">
      <c r="I46" s="96" t="s">
        <v>159</v>
      </c>
    </row>
  </sheetData>
  <mergeCells count="11">
    <mergeCell ref="H14:I14"/>
    <mergeCell ref="H15:I15"/>
    <mergeCell ref="B19:I25"/>
    <mergeCell ref="B40:E45"/>
    <mergeCell ref="F40:I45"/>
    <mergeCell ref="D14:E14"/>
    <mergeCell ref="D15:E15"/>
    <mergeCell ref="F14:G14"/>
    <mergeCell ref="F15:G15"/>
    <mergeCell ref="B14:C14"/>
    <mergeCell ref="B15:C15"/>
  </mergeCell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16</vt:i4>
      </vt:variant>
    </vt:vector>
  </HeadingPairs>
  <TitlesOfParts>
    <vt:vector size="23" baseType="lpstr">
      <vt:lpstr>Formulaire</vt:lpstr>
      <vt:lpstr>Liste participants</vt:lpstr>
      <vt:lpstr>CGV</vt:lpstr>
      <vt:lpstr>Paramètres</vt:lpstr>
      <vt:lpstr>Fichier clients</vt:lpstr>
      <vt:lpstr>Fichier Facturation</vt:lpstr>
      <vt:lpstr>Facture</vt:lpstr>
      <vt:lpstr>L_Mme_Mr</vt:lpstr>
      <vt:lpstr>L_noms_formations</vt:lpstr>
      <vt:lpstr>L_Règlement</vt:lpstr>
      <vt:lpstr>Partie_1_XL1ALER_CV</vt:lpstr>
      <vt:lpstr>Partie_1_XL1FIRH_CV</vt:lpstr>
      <vt:lpstr>Partie_1_XL1FORH_CV</vt:lpstr>
      <vt:lpstr>Partie_1_XL1MACRH_CV</vt:lpstr>
      <vt:lpstr>Partie_1_XL1TBRH_CV</vt:lpstr>
      <vt:lpstr>Partie_1_XL1TCDTO_CV</vt:lpstr>
      <vt:lpstr>Partie_1_XL2COMP_CV</vt:lpstr>
      <vt:lpstr>Partie_1_XL2REPRH_CV</vt:lpstr>
      <vt:lpstr>Partie_1_XLSURME_CV</vt:lpstr>
      <vt:lpstr>Partie_2_XL2COMP_CV</vt:lpstr>
      <vt:lpstr>Partie_2_XL2REPRH_CV</vt:lpstr>
      <vt:lpstr>Partie_2_XLSURME_CV</vt:lpstr>
      <vt:lpstr>Facture!Zone_d_impression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dc:creator>
  <cp:lastModifiedBy>Laurent Leroux</cp:lastModifiedBy>
  <cp:lastPrinted>2021-11-09T16:53:23Z</cp:lastPrinted>
  <dcterms:created xsi:type="dcterms:W3CDTF">2020-01-03T16:36:51Z</dcterms:created>
  <dcterms:modified xsi:type="dcterms:W3CDTF">2023-04-06T13:41:06Z</dcterms:modified>
</cp:coreProperties>
</file>